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nie\Dropbox\Longwood\Classes\MANG500\"/>
    </mc:Choice>
  </mc:AlternateContent>
  <bookViews>
    <workbookView xWindow="0" yWindow="0" windowWidth="16005" windowHeight="9525" tabRatio="863" firstSheet="3" activeTab="10"/>
  </bookViews>
  <sheets>
    <sheet name="REData" sheetId="2" r:id="rId1"/>
    <sheet name="Means" sheetId="3" r:id="rId2"/>
    <sheet name="Graphs" sheetId="4" r:id="rId3"/>
    <sheet name="Discrete" sheetId="5" r:id="rId4"/>
    <sheet name="Variance" sheetId="8" r:id="rId5"/>
    <sheet name="Binomial" sheetId="7" r:id="rId6"/>
    <sheet name="Statistics" sheetId="6" r:id="rId7"/>
    <sheet name="ANOVAMeans" sheetId="9" r:id="rId8"/>
    <sheet name="VARanova" sheetId="10" r:id="rId9"/>
    <sheet name="Correlation" sheetId="14" r:id="rId10"/>
    <sheet name="Reg example" sheetId="15" r:id="rId11"/>
    <sheet name="regression" sheetId="12" r:id="rId12"/>
    <sheet name="Mregression" sheetId="13" r:id="rId13"/>
  </sheets>
  <calcPr calcId="152511"/>
</workbook>
</file>

<file path=xl/calcChain.xml><?xml version="1.0" encoding="utf-8"?>
<calcChain xmlns="http://schemas.openxmlformats.org/spreadsheetml/2006/main">
  <c r="D18" i="5" l="1"/>
  <c r="C18" i="5"/>
  <c r="F3" i="14" l="1"/>
  <c r="G4" i="14"/>
  <c r="C11" i="10" l="1"/>
  <c r="B11" i="10"/>
  <c r="C10" i="10"/>
  <c r="B10" i="10"/>
  <c r="B6" i="9" l="1"/>
  <c r="C6" i="9"/>
  <c r="D6" i="9"/>
  <c r="J4" i="9" s="1"/>
  <c r="C8" i="9"/>
  <c r="F14" i="9"/>
  <c r="G11" i="9" s="1"/>
  <c r="D2" i="8"/>
  <c r="D3" i="8"/>
  <c r="D4" i="8"/>
  <c r="D5" i="8"/>
  <c r="D6" i="8"/>
  <c r="E6" i="8" s="1"/>
  <c r="F6" i="8" s="1"/>
  <c r="D7" i="8"/>
  <c r="E7" i="8" s="1"/>
  <c r="F7" i="8" s="1"/>
  <c r="D8" i="8"/>
  <c r="E8" i="8" s="1"/>
  <c r="F8" i="8" s="1"/>
  <c r="D9" i="8"/>
  <c r="E9" i="8"/>
  <c r="F9" i="8"/>
  <c r="D10" i="8"/>
  <c r="E10" i="8" s="1"/>
  <c r="F10" i="8" s="1"/>
  <c r="D11" i="8"/>
  <c r="E11" i="8"/>
  <c r="F11" i="8" s="1"/>
  <c r="D12" i="8"/>
  <c r="E12" i="8" s="1"/>
  <c r="C3" i="7"/>
  <c r="B11" i="7"/>
  <c r="C11" i="7" s="1"/>
  <c r="B12" i="7"/>
  <c r="C12" i="7" s="1"/>
  <c r="B13" i="7"/>
  <c r="C13" i="7" s="1"/>
  <c r="B14" i="7"/>
  <c r="C14" i="7" s="1"/>
  <c r="B15" i="7"/>
  <c r="C15" i="7"/>
  <c r="B16" i="7"/>
  <c r="C16" i="7" s="1"/>
  <c r="B17" i="7"/>
  <c r="C17" i="7" s="1"/>
  <c r="B18" i="7"/>
  <c r="C18" i="7" s="1"/>
  <c r="B19" i="7"/>
  <c r="C19" i="7" s="1"/>
  <c r="B20" i="7"/>
  <c r="C20" i="7" s="1"/>
  <c r="B21" i="7"/>
  <c r="C21" i="7" s="1"/>
  <c r="B22" i="7"/>
  <c r="C22" i="7" s="1"/>
  <c r="B23" i="7"/>
  <c r="C23" i="7" s="1"/>
  <c r="B24" i="7"/>
  <c r="C24" i="7"/>
  <c r="B25" i="7"/>
  <c r="C25" i="7" s="1"/>
  <c r="B26" i="7"/>
  <c r="C26" i="7" s="1"/>
  <c r="B27" i="7"/>
  <c r="C27" i="7" s="1"/>
  <c r="B28" i="7"/>
  <c r="C28" i="7" s="1"/>
  <c r="B29" i="7"/>
  <c r="C29" i="7" s="1"/>
  <c r="B30" i="7"/>
  <c r="C30" i="7" s="1"/>
  <c r="B31" i="7"/>
  <c r="C31" i="7" s="1"/>
  <c r="B32" i="7"/>
  <c r="C32" i="7" s="1"/>
  <c r="B33" i="7"/>
  <c r="C33" i="7" s="1"/>
  <c r="B34" i="7"/>
  <c r="C34" i="7" s="1"/>
  <c r="B35" i="7"/>
  <c r="C35" i="7" s="1"/>
  <c r="B36" i="7"/>
  <c r="C36" i="7" s="1"/>
  <c r="B37" i="7"/>
  <c r="C37" i="7" s="1"/>
  <c r="B38" i="7"/>
  <c r="C38" i="7" s="1"/>
  <c r="B39" i="7"/>
  <c r="C39" i="7" s="1"/>
  <c r="B40" i="7"/>
  <c r="C40" i="7"/>
  <c r="B41" i="7"/>
  <c r="C41" i="7" s="1"/>
  <c r="B42" i="7"/>
  <c r="C42" i="7" s="1"/>
  <c r="B43" i="7"/>
  <c r="C43" i="7" s="1"/>
  <c r="B44" i="7"/>
  <c r="B28" i="6"/>
  <c r="C4" i="6" s="1"/>
  <c r="D4" i="6" s="1"/>
  <c r="B29" i="6"/>
  <c r="B30" i="6"/>
  <c r="B37" i="6" s="1"/>
  <c r="B36" i="6"/>
  <c r="J3" i="9" l="1"/>
  <c r="D13" i="8"/>
  <c r="E2" i="8" s="1"/>
  <c r="F2" i="8" s="1"/>
  <c r="J2" i="9"/>
  <c r="J6" i="9" s="1"/>
  <c r="G10" i="9"/>
  <c r="G2" i="9"/>
  <c r="G9" i="9"/>
  <c r="G8" i="9"/>
  <c r="G5" i="9"/>
  <c r="G7" i="9"/>
  <c r="G4" i="9"/>
  <c r="G13" i="9"/>
  <c r="G12" i="9"/>
  <c r="G6" i="9"/>
  <c r="G3" i="9"/>
  <c r="E5" i="8"/>
  <c r="F5" i="8" s="1"/>
  <c r="E3" i="8"/>
  <c r="F3" i="8" s="1"/>
  <c r="E4" i="8"/>
  <c r="F4" i="8" s="1"/>
  <c r="C23" i="6"/>
  <c r="D23" i="6" s="1"/>
  <c r="C19" i="6"/>
  <c r="D19" i="6" s="1"/>
  <c r="C15" i="6"/>
  <c r="D15" i="6" s="1"/>
  <c r="C11" i="6"/>
  <c r="D11" i="6" s="1"/>
  <c r="C7" i="6"/>
  <c r="D7" i="6" s="1"/>
  <c r="C3" i="6"/>
  <c r="D3" i="6" s="1"/>
  <c r="B35" i="6"/>
  <c r="B34" i="6"/>
  <c r="C26" i="6"/>
  <c r="D26" i="6" s="1"/>
  <c r="C22" i="6"/>
  <c r="D22" i="6" s="1"/>
  <c r="C18" i="6"/>
  <c r="D18" i="6" s="1"/>
  <c r="C14" i="6"/>
  <c r="D14" i="6" s="1"/>
  <c r="C10" i="6"/>
  <c r="D10" i="6" s="1"/>
  <c r="C6" i="6"/>
  <c r="D6" i="6" s="1"/>
  <c r="C2" i="6"/>
  <c r="D2" i="6" s="1"/>
  <c r="B33" i="6"/>
  <c r="C25" i="6"/>
  <c r="D25" i="6" s="1"/>
  <c r="C21" i="6"/>
  <c r="D21" i="6" s="1"/>
  <c r="C17" i="6"/>
  <c r="D17" i="6" s="1"/>
  <c r="C13" i="6"/>
  <c r="D13" i="6" s="1"/>
  <c r="C9" i="6"/>
  <c r="D9" i="6" s="1"/>
  <c r="C5" i="6"/>
  <c r="D5" i="6" s="1"/>
  <c r="B38" i="6"/>
  <c r="C24" i="6"/>
  <c r="D24" i="6" s="1"/>
  <c r="C20" i="6"/>
  <c r="D20" i="6" s="1"/>
  <c r="C16" i="6"/>
  <c r="D16" i="6" s="1"/>
  <c r="C12" i="6"/>
  <c r="D12" i="6" s="1"/>
  <c r="C8" i="6"/>
  <c r="D8" i="6" s="1"/>
  <c r="B11" i="5"/>
  <c r="B10" i="5"/>
  <c r="B9" i="5"/>
  <c r="J7" i="5"/>
  <c r="J6" i="5"/>
  <c r="J5" i="5"/>
  <c r="J4" i="5"/>
  <c r="J3" i="5"/>
  <c r="J8" i="5" s="1"/>
  <c r="D7" i="5"/>
  <c r="D6" i="5"/>
  <c r="D5" i="5"/>
  <c r="D4" i="5"/>
  <c r="D8" i="5" s="1"/>
  <c r="D3" i="5"/>
  <c r="K4" i="5" l="1"/>
  <c r="L4" i="5" s="1"/>
  <c r="K3" i="5"/>
  <c r="L3" i="5" s="1"/>
  <c r="K5" i="5"/>
  <c r="L5" i="5" s="1"/>
  <c r="K7" i="5"/>
  <c r="L7" i="5" s="1"/>
  <c r="K6" i="5"/>
  <c r="L6" i="5" s="1"/>
  <c r="G14" i="9"/>
  <c r="I18" i="9" s="1"/>
  <c r="F13" i="8"/>
  <c r="D29" i="6"/>
  <c r="D30" i="6" s="1"/>
  <c r="C9" i="3"/>
  <c r="C10" i="3"/>
  <c r="C11" i="3"/>
  <c r="C12" i="3"/>
  <c r="C13" i="3"/>
  <c r="L8" i="5" l="1"/>
  <c r="L9" i="5" s="1"/>
  <c r="C185" i="2"/>
  <c r="C183" i="2"/>
  <c r="C184" i="2" s="1"/>
  <c r="C181" i="2" l="1"/>
  <c r="C182" i="2"/>
</calcChain>
</file>

<file path=xl/comments1.xml><?xml version="1.0" encoding="utf-8"?>
<comments xmlns="http://schemas.openxmlformats.org/spreadsheetml/2006/main">
  <authors>
    <author>Benny Waller</author>
  </authors>
  <commentList>
    <comment ref="C1" authorId="0" shapeId="0">
      <text>
        <r>
          <rPr>
            <sz val="8"/>
            <color indexed="81"/>
            <rFont val="Tahoma"/>
          </rPr>
          <t>To see how the distribution changes, you can enter a different sample size</t>
        </r>
      </text>
    </comment>
    <comment ref="C2" authorId="0" shapeId="0">
      <text>
        <r>
          <rPr>
            <sz val="8"/>
            <color indexed="81"/>
            <rFont val="Tahoma"/>
          </rPr>
          <t>This is the probability of a success.  This is the probability of getting a "head" in the flipping coin experiment.</t>
        </r>
      </text>
    </comment>
  </commentList>
</comments>
</file>

<file path=xl/sharedStrings.xml><?xml version="1.0" encoding="utf-8"?>
<sst xmlns="http://schemas.openxmlformats.org/spreadsheetml/2006/main" count="209" uniqueCount="116">
  <si>
    <t>Bath</t>
  </si>
  <si>
    <t>Bed</t>
  </si>
  <si>
    <t>Acres</t>
  </si>
  <si>
    <t>SQFT</t>
  </si>
  <si>
    <t>PRICE</t>
  </si>
  <si>
    <t>ID</t>
  </si>
  <si>
    <t>Mean</t>
  </si>
  <si>
    <t>Var</t>
  </si>
  <si>
    <t>Std.Dev.</t>
  </si>
  <si>
    <t>Median</t>
  </si>
  <si>
    <t>Mode</t>
  </si>
  <si>
    <t>=MODE(C2:C7)</t>
  </si>
  <si>
    <t>=MEDIAN(C2:C7)</t>
  </si>
  <si>
    <t>Var(S)</t>
  </si>
  <si>
    <t>=VAR.S(C2:C7)</t>
  </si>
  <si>
    <t>Var(P)</t>
  </si>
  <si>
    <t>=VAR.P(C2:C7)</t>
  </si>
  <si>
    <t>=AVERAGE(C2:C7)</t>
  </si>
  <si>
    <t># of Children</t>
  </si>
  <si>
    <t>Female</t>
  </si>
  <si>
    <t>Male</t>
  </si>
  <si>
    <t>% A's</t>
  </si>
  <si>
    <t>Gender</t>
  </si>
  <si>
    <t># A's</t>
  </si>
  <si>
    <t>X</t>
  </si>
  <si>
    <t>P(X)</t>
  </si>
  <si>
    <t>X*P(X)</t>
  </si>
  <si>
    <t>Calculating mean in discrete distribution</t>
  </si>
  <si>
    <t>Calculating variance in discrete distribution</t>
  </si>
  <si>
    <t>Obs</t>
  </si>
  <si>
    <t>MEAN</t>
  </si>
  <si>
    <t>(X-mean)^2</t>
  </si>
  <si>
    <t>[(X-mean)^2]*P(X)</t>
  </si>
  <si>
    <t>Variance</t>
  </si>
  <si>
    <t>Std.Dev</t>
  </si>
  <si>
    <t>Var.p</t>
  </si>
  <si>
    <t>Stdev.p</t>
  </si>
  <si>
    <t>-3s</t>
  </si>
  <si>
    <t>-2s</t>
  </si>
  <si>
    <t>-1s</t>
  </si>
  <si>
    <t>3s</t>
  </si>
  <si>
    <t>2s</t>
  </si>
  <si>
    <t>1s</t>
  </si>
  <si>
    <t>Std. Deviation</t>
  </si>
  <si>
    <t>(x-xbar)^2</t>
  </si>
  <si>
    <t>(x-xbar)</t>
  </si>
  <si>
    <t>q</t>
  </si>
  <si>
    <t>Probability of a failure</t>
  </si>
  <si>
    <t>p</t>
  </si>
  <si>
    <t>Probability of a success</t>
  </si>
  <si>
    <t>n</t>
  </si>
  <si>
    <t>Number of observations</t>
  </si>
  <si>
    <t>variance</t>
  </si>
  <si>
    <t>mean</t>
  </si>
  <si>
    <t>(x-u)^2</t>
  </si>
  <si>
    <t>(x-u)</t>
  </si>
  <si>
    <t>xP(x)</t>
  </si>
  <si>
    <t>p(x)</t>
  </si>
  <si>
    <t>x</t>
  </si>
  <si>
    <t>Total</t>
  </si>
  <si>
    <t>Within Groups</t>
  </si>
  <si>
    <t>Between Groups</t>
  </si>
  <si>
    <t>F crit</t>
  </si>
  <si>
    <t>P-value</t>
  </si>
  <si>
    <t>F</t>
  </si>
  <si>
    <t>MS</t>
  </si>
  <si>
    <t>df</t>
  </si>
  <si>
    <t>SS</t>
  </si>
  <si>
    <t>Source of Variation</t>
  </si>
  <si>
    <t>ANOVA</t>
  </si>
  <si>
    <t>Average</t>
  </si>
  <si>
    <t>Sum</t>
  </si>
  <si>
    <t>Count</t>
  </si>
  <si>
    <t>Groups</t>
  </si>
  <si>
    <t>SUMMARY</t>
  </si>
  <si>
    <t>Anova: Single Factor</t>
  </si>
  <si>
    <t>n-k</t>
  </si>
  <si>
    <t>df(denom) =</t>
  </si>
  <si>
    <t>k - 1</t>
  </si>
  <si>
    <t>df(num) =</t>
  </si>
  <si>
    <t>MSR/MSE</t>
  </si>
  <si>
    <t>F =</t>
  </si>
  <si>
    <t xml:space="preserve">SSR=SST-SSE = </t>
  </si>
  <si>
    <t>SST</t>
  </si>
  <si>
    <t>OVERALL MEAN</t>
  </si>
  <si>
    <t>SSB</t>
  </si>
  <si>
    <t>(X-XBARt)</t>
  </si>
  <si>
    <t>US25</t>
  </si>
  <si>
    <t>I-75</t>
  </si>
  <si>
    <t>F-Test Two-Sample for Variances</t>
  </si>
  <si>
    <t>Observations</t>
  </si>
  <si>
    <t>P(F&lt;=f) one-tail</t>
  </si>
  <si>
    <t>F Critical one-tail</t>
  </si>
  <si>
    <t>Andy</t>
  </si>
  <si>
    <t>Betty</t>
  </si>
  <si>
    <t>Cathy</t>
  </si>
  <si>
    <t>SUMMARY OUTPUT</t>
  </si>
  <si>
    <t>Regression Statistics</t>
  </si>
  <si>
    <t>Multiple R</t>
  </si>
  <si>
    <t>R Square</t>
  </si>
  <si>
    <t>Adjusted R Square</t>
  </si>
  <si>
    <t>Standard Error</t>
  </si>
  <si>
    <t>Regression</t>
  </si>
  <si>
    <t>Residual</t>
  </si>
  <si>
    <t>Intercept</t>
  </si>
  <si>
    <t>Significance F</t>
  </si>
  <si>
    <t>Coefficients</t>
  </si>
  <si>
    <t>t Stat</t>
  </si>
  <si>
    <t>Lower 95%</t>
  </si>
  <si>
    <t>Upper 95%</t>
  </si>
  <si>
    <t>Lower 95.0%</t>
  </si>
  <si>
    <t>Upper 95.0%</t>
  </si>
  <si>
    <t>Sqft (X)</t>
  </si>
  <si>
    <t>Price (Y)</t>
  </si>
  <si>
    <t>correlation</t>
  </si>
  <si>
    <t>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</si>
</sst>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6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</font>
    <font>
      <i/>
      <sz val="10"/>
      <name val="Arial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rgb="FF000000"/>
      <name val="Times New Roman"/>
      <family val="1"/>
    </font>
    <font>
      <sz val="18"/>
      <color rgb="FF000000"/>
      <name val="Times New Roman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E9EDF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5">
    <xf numFmtId="0" fontId="0" fillId="0" borderId="0" xfId="0"/>
    <xf numFmtId="4" fontId="0" fillId="0" borderId="0" xfId="0" applyNumberFormat="1"/>
    <xf numFmtId="0" fontId="16" fillId="0" borderId="0" xfId="0" applyFont="1"/>
    <xf numFmtId="0" fontId="18" fillId="0" borderId="0" xfId="42"/>
    <xf numFmtId="2" fontId="18" fillId="33" borderId="11" xfId="42" applyNumberFormat="1" applyFill="1" applyBorder="1"/>
    <xf numFmtId="0" fontId="19" fillId="0" borderId="0" xfId="42" quotePrefix="1" applyFont="1" applyFill="1" applyBorder="1"/>
    <xf numFmtId="0" fontId="19" fillId="0" borderId="0" xfId="42" applyFont="1" applyFill="1" applyBorder="1"/>
    <xf numFmtId="2" fontId="18" fillId="0" borderId="0" xfId="42" applyNumberFormat="1"/>
    <xf numFmtId="2" fontId="18" fillId="34" borderId="12" xfId="42" applyNumberFormat="1" applyFill="1" applyBorder="1"/>
    <xf numFmtId="0" fontId="19" fillId="0" borderId="0" xfId="42" applyFont="1"/>
    <xf numFmtId="2" fontId="18" fillId="35" borderId="12" xfId="42" applyNumberFormat="1" applyFill="1" applyBorder="1"/>
    <xf numFmtId="0" fontId="18" fillId="34" borderId="0" xfId="42" applyFill="1"/>
    <xf numFmtId="0" fontId="18" fillId="0" borderId="0" xfId="42" applyBorder="1"/>
    <xf numFmtId="0" fontId="19" fillId="0" borderId="0" xfId="42" applyFont="1" applyAlignment="1">
      <alignment horizontal="center"/>
    </xf>
    <xf numFmtId="0" fontId="20" fillId="0" borderId="0" xfId="42" applyFont="1"/>
    <xf numFmtId="0" fontId="21" fillId="0" borderId="0" xfId="42" applyFont="1"/>
    <xf numFmtId="0" fontId="20" fillId="0" borderId="0" xfId="42" applyFont="1" applyAlignment="1">
      <alignment horizontal="right"/>
    </xf>
    <xf numFmtId="0" fontId="18" fillId="0" borderId="13" xfId="42" applyFill="1" applyBorder="1" applyAlignment="1"/>
    <xf numFmtId="0" fontId="18" fillId="0" borderId="0" xfId="42" applyFill="1" applyBorder="1" applyAlignment="1"/>
    <xf numFmtId="0" fontId="23" fillId="0" borderId="14" xfId="42" applyFont="1" applyFill="1" applyBorder="1" applyAlignment="1">
      <alignment horizontal="center"/>
    </xf>
    <xf numFmtId="0" fontId="20" fillId="34" borderId="0" xfId="42" applyFont="1" applyFill="1"/>
    <xf numFmtId="0" fontId="24" fillId="34" borderId="0" xfId="42" applyFont="1" applyFill="1"/>
    <xf numFmtId="0" fontId="25" fillId="0" borderId="0" xfId="0" applyFont="1"/>
    <xf numFmtId="0" fontId="25" fillId="0" borderId="10" xfId="0" applyFont="1" applyBorder="1"/>
    <xf numFmtId="0" fontId="25" fillId="0" borderId="0" xfId="0" applyFont="1" applyBorder="1"/>
    <xf numFmtId="0" fontId="25" fillId="0" borderId="0" xfId="0" quotePrefix="1" applyFont="1"/>
    <xf numFmtId="164" fontId="25" fillId="0" borderId="0" xfId="0" applyNumberFormat="1" applyFont="1"/>
    <xf numFmtId="0" fontId="0" fillId="0" borderId="0" xfId="0" applyFill="1" applyBorder="1" applyAlignment="1"/>
    <xf numFmtId="0" fontId="0" fillId="0" borderId="13" xfId="0" applyFill="1" applyBorder="1" applyAlignment="1"/>
    <xf numFmtId="0" fontId="26" fillId="0" borderId="14" xfId="0" applyFont="1" applyFill="1" applyBorder="1" applyAlignment="1">
      <alignment horizontal="center"/>
    </xf>
    <xf numFmtId="0" fontId="27" fillId="0" borderId="0" xfId="42" applyFont="1"/>
    <xf numFmtId="0" fontId="26" fillId="0" borderId="14" xfId="0" applyFont="1" applyFill="1" applyBorder="1" applyAlignment="1">
      <alignment horizontal="centerContinuous"/>
    </xf>
    <xf numFmtId="0" fontId="28" fillId="0" borderId="15" xfId="0" applyFont="1" applyFill="1" applyBorder="1" applyAlignment="1">
      <alignment horizontal="left" wrapText="1" readingOrder="1"/>
    </xf>
    <xf numFmtId="0" fontId="28" fillId="0" borderId="15" xfId="0" applyFont="1" applyFill="1" applyBorder="1" applyAlignment="1">
      <alignment horizontal="right" wrapText="1" readingOrder="1"/>
    </xf>
    <xf numFmtId="0" fontId="29" fillId="36" borderId="15" xfId="0" applyFont="1" applyFill="1" applyBorder="1" applyAlignment="1">
      <alignment horizontal="right" wrapText="1" readingOrder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REData!$D$1</c:f>
              <c:strCache>
                <c:ptCount val="1"/>
                <c:pt idx="0">
                  <c:v>PRICE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REData!$C$2:$C$179</c:f>
              <c:numCache>
                <c:formatCode>General</c:formatCode>
                <c:ptCount val="178"/>
                <c:pt idx="0">
                  <c:v>636</c:v>
                </c:pt>
                <c:pt idx="1">
                  <c:v>938</c:v>
                </c:pt>
                <c:pt idx="2">
                  <c:v>1216</c:v>
                </c:pt>
                <c:pt idx="3">
                  <c:v>644</c:v>
                </c:pt>
                <c:pt idx="4">
                  <c:v>960</c:v>
                </c:pt>
                <c:pt idx="5">
                  <c:v>1344</c:v>
                </c:pt>
                <c:pt idx="6">
                  <c:v>1584</c:v>
                </c:pt>
                <c:pt idx="7">
                  <c:v>720</c:v>
                </c:pt>
                <c:pt idx="8">
                  <c:v>1068</c:v>
                </c:pt>
                <c:pt idx="9">
                  <c:v>808</c:v>
                </c:pt>
                <c:pt idx="10">
                  <c:v>1100</c:v>
                </c:pt>
                <c:pt idx="11">
                  <c:v>954</c:v>
                </c:pt>
                <c:pt idx="12">
                  <c:v>1218</c:v>
                </c:pt>
                <c:pt idx="13">
                  <c:v>960</c:v>
                </c:pt>
                <c:pt idx="14">
                  <c:v>1160</c:v>
                </c:pt>
                <c:pt idx="15">
                  <c:v>2050</c:v>
                </c:pt>
                <c:pt idx="16">
                  <c:v>1512</c:v>
                </c:pt>
                <c:pt idx="17">
                  <c:v>981</c:v>
                </c:pt>
                <c:pt idx="18">
                  <c:v>1071</c:v>
                </c:pt>
                <c:pt idx="19">
                  <c:v>2394</c:v>
                </c:pt>
                <c:pt idx="20">
                  <c:v>1612</c:v>
                </c:pt>
                <c:pt idx="21">
                  <c:v>1344</c:v>
                </c:pt>
                <c:pt idx="22">
                  <c:v>1736</c:v>
                </c:pt>
                <c:pt idx="23">
                  <c:v>884</c:v>
                </c:pt>
                <c:pt idx="24">
                  <c:v>1404</c:v>
                </c:pt>
                <c:pt idx="25">
                  <c:v>1400</c:v>
                </c:pt>
                <c:pt idx="26">
                  <c:v>1707</c:v>
                </c:pt>
                <c:pt idx="27">
                  <c:v>2108</c:v>
                </c:pt>
                <c:pt idx="28">
                  <c:v>1944</c:v>
                </c:pt>
                <c:pt idx="29">
                  <c:v>1181</c:v>
                </c:pt>
                <c:pt idx="30">
                  <c:v>1104</c:v>
                </c:pt>
                <c:pt idx="31">
                  <c:v>919</c:v>
                </c:pt>
                <c:pt idx="32">
                  <c:v>1716</c:v>
                </c:pt>
                <c:pt idx="33">
                  <c:v>1372</c:v>
                </c:pt>
                <c:pt idx="34">
                  <c:v>1720</c:v>
                </c:pt>
                <c:pt idx="35">
                  <c:v>1780</c:v>
                </c:pt>
                <c:pt idx="36">
                  <c:v>1808</c:v>
                </c:pt>
                <c:pt idx="37">
                  <c:v>1488</c:v>
                </c:pt>
                <c:pt idx="38">
                  <c:v>1138</c:v>
                </c:pt>
                <c:pt idx="39">
                  <c:v>1448</c:v>
                </c:pt>
                <c:pt idx="40">
                  <c:v>1416</c:v>
                </c:pt>
                <c:pt idx="41">
                  <c:v>1674</c:v>
                </c:pt>
                <c:pt idx="42">
                  <c:v>1560</c:v>
                </c:pt>
                <c:pt idx="43">
                  <c:v>1568</c:v>
                </c:pt>
                <c:pt idx="44">
                  <c:v>1433</c:v>
                </c:pt>
                <c:pt idx="45">
                  <c:v>1008</c:v>
                </c:pt>
                <c:pt idx="46">
                  <c:v>1568</c:v>
                </c:pt>
                <c:pt idx="47">
                  <c:v>1728</c:v>
                </c:pt>
                <c:pt idx="48">
                  <c:v>1680</c:v>
                </c:pt>
                <c:pt idx="49">
                  <c:v>1620</c:v>
                </c:pt>
                <c:pt idx="50">
                  <c:v>1300</c:v>
                </c:pt>
                <c:pt idx="51">
                  <c:v>1280</c:v>
                </c:pt>
                <c:pt idx="52">
                  <c:v>1384</c:v>
                </c:pt>
                <c:pt idx="53">
                  <c:v>1366</c:v>
                </c:pt>
                <c:pt idx="54">
                  <c:v>864</c:v>
                </c:pt>
                <c:pt idx="55">
                  <c:v>1478</c:v>
                </c:pt>
                <c:pt idx="56">
                  <c:v>1440</c:v>
                </c:pt>
                <c:pt idx="57">
                  <c:v>1904</c:v>
                </c:pt>
                <c:pt idx="58">
                  <c:v>1934</c:v>
                </c:pt>
                <c:pt idx="59">
                  <c:v>2136</c:v>
                </c:pt>
                <c:pt idx="60">
                  <c:v>1388</c:v>
                </c:pt>
                <c:pt idx="61">
                  <c:v>1408</c:v>
                </c:pt>
                <c:pt idx="62">
                  <c:v>1690</c:v>
                </c:pt>
                <c:pt idx="63">
                  <c:v>1416</c:v>
                </c:pt>
                <c:pt idx="64">
                  <c:v>1287</c:v>
                </c:pt>
                <c:pt idx="65">
                  <c:v>1460</c:v>
                </c:pt>
                <c:pt idx="66">
                  <c:v>2577</c:v>
                </c:pt>
                <c:pt idx="67">
                  <c:v>1846</c:v>
                </c:pt>
                <c:pt idx="68">
                  <c:v>2400</c:v>
                </c:pt>
                <c:pt idx="69">
                  <c:v>2176</c:v>
                </c:pt>
                <c:pt idx="70">
                  <c:v>1344</c:v>
                </c:pt>
                <c:pt idx="71">
                  <c:v>1264</c:v>
                </c:pt>
                <c:pt idx="72">
                  <c:v>1287</c:v>
                </c:pt>
                <c:pt idx="73">
                  <c:v>1400</c:v>
                </c:pt>
                <c:pt idx="74">
                  <c:v>1388</c:v>
                </c:pt>
                <c:pt idx="75">
                  <c:v>1312</c:v>
                </c:pt>
                <c:pt idx="76">
                  <c:v>1313</c:v>
                </c:pt>
                <c:pt idx="77">
                  <c:v>2247</c:v>
                </c:pt>
                <c:pt idx="78">
                  <c:v>1400</c:v>
                </c:pt>
                <c:pt idx="79">
                  <c:v>1400</c:v>
                </c:pt>
                <c:pt idx="80">
                  <c:v>1400</c:v>
                </c:pt>
                <c:pt idx="81">
                  <c:v>1344</c:v>
                </c:pt>
                <c:pt idx="82">
                  <c:v>1632</c:v>
                </c:pt>
                <c:pt idx="83">
                  <c:v>1456</c:v>
                </c:pt>
                <c:pt idx="84">
                  <c:v>1400</c:v>
                </c:pt>
                <c:pt idx="85">
                  <c:v>1344</c:v>
                </c:pt>
                <c:pt idx="86">
                  <c:v>1325</c:v>
                </c:pt>
                <c:pt idx="87">
                  <c:v>1008</c:v>
                </c:pt>
                <c:pt idx="88">
                  <c:v>1432</c:v>
                </c:pt>
                <c:pt idx="89">
                  <c:v>2097</c:v>
                </c:pt>
                <c:pt idx="90">
                  <c:v>2008</c:v>
                </c:pt>
                <c:pt idx="91">
                  <c:v>1382</c:v>
                </c:pt>
                <c:pt idx="92">
                  <c:v>2215</c:v>
                </c:pt>
                <c:pt idx="93">
                  <c:v>1456</c:v>
                </c:pt>
                <c:pt idx="94">
                  <c:v>1277</c:v>
                </c:pt>
                <c:pt idx="95">
                  <c:v>1502</c:v>
                </c:pt>
                <c:pt idx="96">
                  <c:v>1584</c:v>
                </c:pt>
                <c:pt idx="97">
                  <c:v>1500</c:v>
                </c:pt>
                <c:pt idx="98">
                  <c:v>2412</c:v>
                </c:pt>
                <c:pt idx="99">
                  <c:v>2159</c:v>
                </c:pt>
                <c:pt idx="100">
                  <c:v>1371</c:v>
                </c:pt>
                <c:pt idx="101">
                  <c:v>1344</c:v>
                </c:pt>
                <c:pt idx="102">
                  <c:v>3190</c:v>
                </c:pt>
                <c:pt idx="103">
                  <c:v>1937</c:v>
                </c:pt>
                <c:pt idx="104">
                  <c:v>1216</c:v>
                </c:pt>
                <c:pt idx="105">
                  <c:v>1300</c:v>
                </c:pt>
                <c:pt idx="106">
                  <c:v>1497</c:v>
                </c:pt>
                <c:pt idx="107">
                  <c:v>1954</c:v>
                </c:pt>
                <c:pt idx="108">
                  <c:v>1600</c:v>
                </c:pt>
                <c:pt idx="109">
                  <c:v>1580</c:v>
                </c:pt>
                <c:pt idx="110">
                  <c:v>1640</c:v>
                </c:pt>
                <c:pt idx="111">
                  <c:v>1500</c:v>
                </c:pt>
                <c:pt idx="112">
                  <c:v>1690</c:v>
                </c:pt>
                <c:pt idx="113">
                  <c:v>1350</c:v>
                </c:pt>
                <c:pt idx="114">
                  <c:v>1931</c:v>
                </c:pt>
                <c:pt idx="115">
                  <c:v>2468</c:v>
                </c:pt>
                <c:pt idx="116">
                  <c:v>1911</c:v>
                </c:pt>
                <c:pt idx="117">
                  <c:v>1662</c:v>
                </c:pt>
                <c:pt idx="118">
                  <c:v>1744</c:v>
                </c:pt>
                <c:pt idx="119">
                  <c:v>2028</c:v>
                </c:pt>
                <c:pt idx="120">
                  <c:v>1972</c:v>
                </c:pt>
                <c:pt idx="121">
                  <c:v>1344</c:v>
                </c:pt>
                <c:pt idx="122">
                  <c:v>1684</c:v>
                </c:pt>
                <c:pt idx="123">
                  <c:v>1323</c:v>
                </c:pt>
                <c:pt idx="124">
                  <c:v>1720</c:v>
                </c:pt>
                <c:pt idx="125">
                  <c:v>2036</c:v>
                </c:pt>
                <c:pt idx="126">
                  <c:v>2928</c:v>
                </c:pt>
                <c:pt idx="127">
                  <c:v>1824</c:v>
                </c:pt>
                <c:pt idx="128">
                  <c:v>1600</c:v>
                </c:pt>
                <c:pt idx="129">
                  <c:v>1499</c:v>
                </c:pt>
                <c:pt idx="130">
                  <c:v>1950</c:v>
                </c:pt>
                <c:pt idx="131">
                  <c:v>1622</c:v>
                </c:pt>
                <c:pt idx="132">
                  <c:v>1962</c:v>
                </c:pt>
                <c:pt idx="133">
                  <c:v>2357</c:v>
                </c:pt>
                <c:pt idx="134">
                  <c:v>1875</c:v>
                </c:pt>
                <c:pt idx="135">
                  <c:v>1776</c:v>
                </c:pt>
                <c:pt idx="136">
                  <c:v>2016</c:v>
                </c:pt>
                <c:pt idx="137">
                  <c:v>1550</c:v>
                </c:pt>
                <c:pt idx="138">
                  <c:v>1915</c:v>
                </c:pt>
                <c:pt idx="139">
                  <c:v>1900</c:v>
                </c:pt>
                <c:pt idx="140">
                  <c:v>1875</c:v>
                </c:pt>
                <c:pt idx="141">
                  <c:v>1760</c:v>
                </c:pt>
                <c:pt idx="142">
                  <c:v>1950</c:v>
                </c:pt>
                <c:pt idx="143">
                  <c:v>2218</c:v>
                </c:pt>
                <c:pt idx="144">
                  <c:v>2376</c:v>
                </c:pt>
                <c:pt idx="145">
                  <c:v>900</c:v>
                </c:pt>
                <c:pt idx="146">
                  <c:v>1872</c:v>
                </c:pt>
                <c:pt idx="147">
                  <c:v>2235</c:v>
                </c:pt>
                <c:pt idx="148">
                  <c:v>1757</c:v>
                </c:pt>
                <c:pt idx="149">
                  <c:v>2016</c:v>
                </c:pt>
                <c:pt idx="150">
                  <c:v>2700</c:v>
                </c:pt>
                <c:pt idx="151">
                  <c:v>1944</c:v>
                </c:pt>
                <c:pt idx="152">
                  <c:v>1800</c:v>
                </c:pt>
                <c:pt idx="153">
                  <c:v>2180</c:v>
                </c:pt>
                <c:pt idx="154">
                  <c:v>2032</c:v>
                </c:pt>
                <c:pt idx="155">
                  <c:v>2540</c:v>
                </c:pt>
                <c:pt idx="156">
                  <c:v>2798</c:v>
                </c:pt>
                <c:pt idx="157">
                  <c:v>1717</c:v>
                </c:pt>
                <c:pt idx="158">
                  <c:v>2159</c:v>
                </c:pt>
                <c:pt idx="159">
                  <c:v>2877</c:v>
                </c:pt>
                <c:pt idx="160">
                  <c:v>2446</c:v>
                </c:pt>
                <c:pt idx="161">
                  <c:v>1845</c:v>
                </c:pt>
                <c:pt idx="162">
                  <c:v>2987</c:v>
                </c:pt>
                <c:pt idx="163">
                  <c:v>3605</c:v>
                </c:pt>
                <c:pt idx="164">
                  <c:v>2935</c:v>
                </c:pt>
                <c:pt idx="165">
                  <c:v>2732</c:v>
                </c:pt>
                <c:pt idx="166">
                  <c:v>3104</c:v>
                </c:pt>
                <c:pt idx="167">
                  <c:v>2980</c:v>
                </c:pt>
                <c:pt idx="168">
                  <c:v>2496</c:v>
                </c:pt>
                <c:pt idx="169">
                  <c:v>2767</c:v>
                </c:pt>
                <c:pt idx="170">
                  <c:v>3551</c:v>
                </c:pt>
                <c:pt idx="171">
                  <c:v>2824</c:v>
                </c:pt>
                <c:pt idx="172">
                  <c:v>3064</c:v>
                </c:pt>
                <c:pt idx="173">
                  <c:v>5532</c:v>
                </c:pt>
                <c:pt idx="174">
                  <c:v>5375</c:v>
                </c:pt>
                <c:pt idx="175">
                  <c:v>2449</c:v>
                </c:pt>
                <c:pt idx="176">
                  <c:v>1456</c:v>
                </c:pt>
                <c:pt idx="177">
                  <c:v>4263</c:v>
                </c:pt>
              </c:numCache>
            </c:numRef>
          </c:xVal>
          <c:yVal>
            <c:numRef>
              <c:f>REData!$D$2:$D$179</c:f>
              <c:numCache>
                <c:formatCode>General</c:formatCode>
                <c:ptCount val="178"/>
                <c:pt idx="0">
                  <c:v>24000</c:v>
                </c:pt>
                <c:pt idx="1">
                  <c:v>25000</c:v>
                </c:pt>
                <c:pt idx="2">
                  <c:v>28900</c:v>
                </c:pt>
                <c:pt idx="3">
                  <c:v>30000</c:v>
                </c:pt>
                <c:pt idx="4">
                  <c:v>34900</c:v>
                </c:pt>
                <c:pt idx="5">
                  <c:v>40000</c:v>
                </c:pt>
                <c:pt idx="6">
                  <c:v>42000</c:v>
                </c:pt>
                <c:pt idx="7">
                  <c:v>42000</c:v>
                </c:pt>
                <c:pt idx="8">
                  <c:v>47500</c:v>
                </c:pt>
                <c:pt idx="9">
                  <c:v>48500</c:v>
                </c:pt>
                <c:pt idx="10">
                  <c:v>49950</c:v>
                </c:pt>
                <c:pt idx="11">
                  <c:v>50000</c:v>
                </c:pt>
                <c:pt idx="12">
                  <c:v>50000</c:v>
                </c:pt>
                <c:pt idx="13">
                  <c:v>58900</c:v>
                </c:pt>
                <c:pt idx="14">
                  <c:v>59900</c:v>
                </c:pt>
                <c:pt idx="15">
                  <c:v>70000</c:v>
                </c:pt>
                <c:pt idx="16">
                  <c:v>71000</c:v>
                </c:pt>
                <c:pt idx="17">
                  <c:v>72000</c:v>
                </c:pt>
                <c:pt idx="18">
                  <c:v>73300</c:v>
                </c:pt>
                <c:pt idx="19">
                  <c:v>75000</c:v>
                </c:pt>
                <c:pt idx="20">
                  <c:v>75000</c:v>
                </c:pt>
                <c:pt idx="21">
                  <c:v>79900</c:v>
                </c:pt>
                <c:pt idx="22">
                  <c:v>80000</c:v>
                </c:pt>
                <c:pt idx="23">
                  <c:v>83945</c:v>
                </c:pt>
                <c:pt idx="24">
                  <c:v>84000</c:v>
                </c:pt>
                <c:pt idx="25">
                  <c:v>85000</c:v>
                </c:pt>
                <c:pt idx="26">
                  <c:v>88000</c:v>
                </c:pt>
                <c:pt idx="27">
                  <c:v>88000</c:v>
                </c:pt>
                <c:pt idx="28">
                  <c:v>90000</c:v>
                </c:pt>
                <c:pt idx="29">
                  <c:v>90816</c:v>
                </c:pt>
                <c:pt idx="30">
                  <c:v>91900</c:v>
                </c:pt>
                <c:pt idx="31">
                  <c:v>93000</c:v>
                </c:pt>
                <c:pt idx="32">
                  <c:v>94500</c:v>
                </c:pt>
                <c:pt idx="33">
                  <c:v>95000</c:v>
                </c:pt>
                <c:pt idx="34">
                  <c:v>96000</c:v>
                </c:pt>
                <c:pt idx="35">
                  <c:v>98000</c:v>
                </c:pt>
                <c:pt idx="36">
                  <c:v>98500</c:v>
                </c:pt>
                <c:pt idx="37">
                  <c:v>100400</c:v>
                </c:pt>
                <c:pt idx="38">
                  <c:v>102500</c:v>
                </c:pt>
                <c:pt idx="39">
                  <c:v>102500</c:v>
                </c:pt>
                <c:pt idx="40">
                  <c:v>104500</c:v>
                </c:pt>
                <c:pt idx="41">
                  <c:v>105000</c:v>
                </c:pt>
                <c:pt idx="42">
                  <c:v>105000</c:v>
                </c:pt>
                <c:pt idx="43">
                  <c:v>108000</c:v>
                </c:pt>
                <c:pt idx="44">
                  <c:v>108000</c:v>
                </c:pt>
                <c:pt idx="45">
                  <c:v>110000</c:v>
                </c:pt>
                <c:pt idx="46">
                  <c:v>113300</c:v>
                </c:pt>
                <c:pt idx="47">
                  <c:v>115000</c:v>
                </c:pt>
                <c:pt idx="48">
                  <c:v>115000</c:v>
                </c:pt>
                <c:pt idx="49">
                  <c:v>116200</c:v>
                </c:pt>
                <c:pt idx="50">
                  <c:v>117000</c:v>
                </c:pt>
                <c:pt idx="51">
                  <c:v>119900</c:v>
                </c:pt>
                <c:pt idx="52">
                  <c:v>120000</c:v>
                </c:pt>
                <c:pt idx="53">
                  <c:v>120000</c:v>
                </c:pt>
                <c:pt idx="54">
                  <c:v>124900</c:v>
                </c:pt>
                <c:pt idx="55">
                  <c:v>125000</c:v>
                </c:pt>
                <c:pt idx="56">
                  <c:v>125000</c:v>
                </c:pt>
                <c:pt idx="57">
                  <c:v>127500</c:v>
                </c:pt>
                <c:pt idx="58">
                  <c:v>130000</c:v>
                </c:pt>
                <c:pt idx="59">
                  <c:v>130000</c:v>
                </c:pt>
                <c:pt idx="60">
                  <c:v>130000</c:v>
                </c:pt>
                <c:pt idx="61">
                  <c:v>130000</c:v>
                </c:pt>
                <c:pt idx="62">
                  <c:v>130000</c:v>
                </c:pt>
                <c:pt idx="63">
                  <c:v>133864</c:v>
                </c:pt>
                <c:pt idx="64">
                  <c:v>134900</c:v>
                </c:pt>
                <c:pt idx="65">
                  <c:v>135000</c:v>
                </c:pt>
                <c:pt idx="66">
                  <c:v>135000</c:v>
                </c:pt>
                <c:pt idx="67">
                  <c:v>135000</c:v>
                </c:pt>
                <c:pt idx="68">
                  <c:v>135000</c:v>
                </c:pt>
                <c:pt idx="69">
                  <c:v>135000</c:v>
                </c:pt>
                <c:pt idx="70">
                  <c:v>137000</c:v>
                </c:pt>
                <c:pt idx="71">
                  <c:v>137500</c:v>
                </c:pt>
                <c:pt idx="72">
                  <c:v>138000</c:v>
                </c:pt>
                <c:pt idx="73">
                  <c:v>139900</c:v>
                </c:pt>
                <c:pt idx="74">
                  <c:v>139900</c:v>
                </c:pt>
                <c:pt idx="75">
                  <c:v>140000</c:v>
                </c:pt>
                <c:pt idx="76">
                  <c:v>142500</c:v>
                </c:pt>
                <c:pt idx="77">
                  <c:v>142500</c:v>
                </c:pt>
                <c:pt idx="78">
                  <c:v>144900</c:v>
                </c:pt>
                <c:pt idx="79">
                  <c:v>144900</c:v>
                </c:pt>
                <c:pt idx="80">
                  <c:v>144900</c:v>
                </c:pt>
                <c:pt idx="81">
                  <c:v>145000</c:v>
                </c:pt>
                <c:pt idx="82">
                  <c:v>145000</c:v>
                </c:pt>
                <c:pt idx="83">
                  <c:v>146200</c:v>
                </c:pt>
                <c:pt idx="84">
                  <c:v>146500</c:v>
                </c:pt>
                <c:pt idx="85">
                  <c:v>147000</c:v>
                </c:pt>
                <c:pt idx="86">
                  <c:v>147950</c:v>
                </c:pt>
                <c:pt idx="87">
                  <c:v>148000</c:v>
                </c:pt>
                <c:pt idx="88">
                  <c:v>148800</c:v>
                </c:pt>
                <c:pt idx="89">
                  <c:v>149900</c:v>
                </c:pt>
                <c:pt idx="90">
                  <c:v>150000</c:v>
                </c:pt>
                <c:pt idx="91">
                  <c:v>150000</c:v>
                </c:pt>
                <c:pt idx="92">
                  <c:v>150000</c:v>
                </c:pt>
                <c:pt idx="93">
                  <c:v>153500</c:v>
                </c:pt>
                <c:pt idx="94">
                  <c:v>155000</c:v>
                </c:pt>
                <c:pt idx="95">
                  <c:v>155000</c:v>
                </c:pt>
                <c:pt idx="96">
                  <c:v>155000</c:v>
                </c:pt>
                <c:pt idx="97">
                  <c:v>156900</c:v>
                </c:pt>
                <c:pt idx="98">
                  <c:v>157000</c:v>
                </c:pt>
                <c:pt idx="99">
                  <c:v>157500</c:v>
                </c:pt>
                <c:pt idx="100">
                  <c:v>159000</c:v>
                </c:pt>
                <c:pt idx="101">
                  <c:v>160000</c:v>
                </c:pt>
                <c:pt idx="102">
                  <c:v>160000</c:v>
                </c:pt>
                <c:pt idx="103">
                  <c:v>160000</c:v>
                </c:pt>
                <c:pt idx="104">
                  <c:v>160450</c:v>
                </c:pt>
                <c:pt idx="105">
                  <c:v>161300</c:v>
                </c:pt>
                <c:pt idx="106">
                  <c:v>161650</c:v>
                </c:pt>
                <c:pt idx="107">
                  <c:v>162500</c:v>
                </c:pt>
                <c:pt idx="108">
                  <c:v>162900</c:v>
                </c:pt>
                <c:pt idx="109">
                  <c:v>163000</c:v>
                </c:pt>
                <c:pt idx="110">
                  <c:v>163000</c:v>
                </c:pt>
                <c:pt idx="111">
                  <c:v>163900</c:v>
                </c:pt>
                <c:pt idx="112">
                  <c:v>164900</c:v>
                </c:pt>
                <c:pt idx="113">
                  <c:v>165000</c:v>
                </c:pt>
                <c:pt idx="114">
                  <c:v>165000</c:v>
                </c:pt>
                <c:pt idx="115">
                  <c:v>165000</c:v>
                </c:pt>
                <c:pt idx="116">
                  <c:v>168000</c:v>
                </c:pt>
                <c:pt idx="117">
                  <c:v>168000</c:v>
                </c:pt>
                <c:pt idx="118">
                  <c:v>168500</c:v>
                </c:pt>
                <c:pt idx="119">
                  <c:v>169000</c:v>
                </c:pt>
                <c:pt idx="120">
                  <c:v>169900</c:v>
                </c:pt>
                <c:pt idx="121">
                  <c:v>171500</c:v>
                </c:pt>
                <c:pt idx="122">
                  <c:v>172000</c:v>
                </c:pt>
                <c:pt idx="123">
                  <c:v>172900</c:v>
                </c:pt>
                <c:pt idx="124">
                  <c:v>173600</c:v>
                </c:pt>
                <c:pt idx="125">
                  <c:v>174950</c:v>
                </c:pt>
                <c:pt idx="126">
                  <c:v>175000</c:v>
                </c:pt>
                <c:pt idx="127">
                  <c:v>178000</c:v>
                </c:pt>
                <c:pt idx="128">
                  <c:v>180000</c:v>
                </c:pt>
                <c:pt idx="129">
                  <c:v>180000</c:v>
                </c:pt>
                <c:pt idx="130">
                  <c:v>181000</c:v>
                </c:pt>
                <c:pt idx="131">
                  <c:v>184900</c:v>
                </c:pt>
                <c:pt idx="132">
                  <c:v>190000</c:v>
                </c:pt>
                <c:pt idx="133">
                  <c:v>190000</c:v>
                </c:pt>
                <c:pt idx="134">
                  <c:v>192000</c:v>
                </c:pt>
                <c:pt idx="135">
                  <c:v>192000</c:v>
                </c:pt>
                <c:pt idx="136">
                  <c:v>193000</c:v>
                </c:pt>
                <c:pt idx="137">
                  <c:v>194172</c:v>
                </c:pt>
                <c:pt idx="138">
                  <c:v>194900</c:v>
                </c:pt>
                <c:pt idx="139">
                  <c:v>198000</c:v>
                </c:pt>
                <c:pt idx="140">
                  <c:v>200000</c:v>
                </c:pt>
                <c:pt idx="141">
                  <c:v>200000</c:v>
                </c:pt>
                <c:pt idx="142">
                  <c:v>205000</c:v>
                </c:pt>
                <c:pt idx="143">
                  <c:v>205250</c:v>
                </c:pt>
                <c:pt idx="144">
                  <c:v>208400</c:v>
                </c:pt>
                <c:pt idx="145">
                  <c:v>212000</c:v>
                </c:pt>
                <c:pt idx="146">
                  <c:v>215000</c:v>
                </c:pt>
                <c:pt idx="147">
                  <c:v>219000</c:v>
                </c:pt>
                <c:pt idx="148">
                  <c:v>220000</c:v>
                </c:pt>
                <c:pt idx="149">
                  <c:v>220000</c:v>
                </c:pt>
                <c:pt idx="150">
                  <c:v>222000</c:v>
                </c:pt>
                <c:pt idx="151">
                  <c:v>224000</c:v>
                </c:pt>
                <c:pt idx="152">
                  <c:v>225000</c:v>
                </c:pt>
                <c:pt idx="153">
                  <c:v>225000</c:v>
                </c:pt>
                <c:pt idx="154">
                  <c:v>225000</c:v>
                </c:pt>
                <c:pt idx="155">
                  <c:v>227900</c:v>
                </c:pt>
                <c:pt idx="156">
                  <c:v>229000</c:v>
                </c:pt>
                <c:pt idx="157">
                  <c:v>229500</c:v>
                </c:pt>
                <c:pt idx="158">
                  <c:v>232000</c:v>
                </c:pt>
                <c:pt idx="159">
                  <c:v>235000</c:v>
                </c:pt>
                <c:pt idx="160">
                  <c:v>240000</c:v>
                </c:pt>
                <c:pt idx="161">
                  <c:v>247000</c:v>
                </c:pt>
                <c:pt idx="162">
                  <c:v>252000</c:v>
                </c:pt>
                <c:pt idx="163">
                  <c:v>255000</c:v>
                </c:pt>
                <c:pt idx="164">
                  <c:v>258500</c:v>
                </c:pt>
                <c:pt idx="165">
                  <c:v>278000</c:v>
                </c:pt>
                <c:pt idx="166">
                  <c:v>279500</c:v>
                </c:pt>
                <c:pt idx="167">
                  <c:v>289000</c:v>
                </c:pt>
                <c:pt idx="168">
                  <c:v>290000</c:v>
                </c:pt>
                <c:pt idx="169">
                  <c:v>295000</c:v>
                </c:pt>
                <c:pt idx="170">
                  <c:v>299500</c:v>
                </c:pt>
                <c:pt idx="171">
                  <c:v>315000</c:v>
                </c:pt>
                <c:pt idx="172">
                  <c:v>345000</c:v>
                </c:pt>
                <c:pt idx="173">
                  <c:v>350000</c:v>
                </c:pt>
                <c:pt idx="174">
                  <c:v>380000</c:v>
                </c:pt>
                <c:pt idx="175">
                  <c:v>410400</c:v>
                </c:pt>
                <c:pt idx="176">
                  <c:v>450000</c:v>
                </c:pt>
                <c:pt idx="177">
                  <c:v>545000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10968960"/>
        <c:axId val="-1510979840"/>
      </c:scatterChart>
      <c:valAx>
        <c:axId val="-151096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SQFT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510979840"/>
        <c:crosses val="autoZero"/>
        <c:crossBetween val="midCat"/>
      </c:valAx>
      <c:valAx>
        <c:axId val="-1510979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510968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Graphs!$B$22</c:f>
              <c:strCache>
                <c:ptCount val="1"/>
                <c:pt idx="0">
                  <c:v>% A's</c:v>
                </c:pt>
              </c:strCache>
            </c:strRef>
          </c:tx>
          <c:cat>
            <c:strRef>
              <c:f>Graphs!$A$23:$A$24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Graphs!$B$23:$B$24</c:f>
              <c:numCache>
                <c:formatCode>General</c:formatCode>
                <c:ptCount val="2"/>
                <c:pt idx="0">
                  <c:v>0.42857142857142855</c:v>
                </c:pt>
                <c:pt idx="1">
                  <c:v>0.5714285714285714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Graphs!$B$1</c:f>
              <c:strCache>
                <c:ptCount val="1"/>
                <c:pt idx="0">
                  <c:v># A's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Graphs!$A$2:$A$3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Graphs!$B$2:$B$3</c:f>
              <c:numCache>
                <c:formatCode>General</c:formatCode>
                <c:ptCount val="2"/>
                <c:pt idx="0">
                  <c:v>15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10980384"/>
        <c:axId val="-1510970048"/>
      </c:barChart>
      <c:catAx>
        <c:axId val="-151098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510970048"/>
        <c:crosses val="autoZero"/>
        <c:auto val="1"/>
        <c:lblAlgn val="ctr"/>
        <c:lblOffset val="100"/>
        <c:noMultiLvlLbl val="0"/>
      </c:catAx>
      <c:valAx>
        <c:axId val="-15109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51098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Graphs!$B$40</c:f>
              <c:strCache>
                <c:ptCount val="1"/>
                <c:pt idx="0">
                  <c:v>PRICE</c:v>
                </c:pt>
              </c:strCache>
            </c:strRef>
          </c:tx>
          <c:spPr>
            <a:ln w="28575">
              <a:noFill/>
            </a:ln>
          </c:spPr>
          <c:xVal>
            <c:numRef>
              <c:f>Graphs!$A$41:$A$50</c:f>
              <c:numCache>
                <c:formatCode>General</c:formatCode>
                <c:ptCount val="10"/>
                <c:pt idx="0">
                  <c:v>636</c:v>
                </c:pt>
                <c:pt idx="1">
                  <c:v>938</c:v>
                </c:pt>
                <c:pt idx="2">
                  <c:v>1216</c:v>
                </c:pt>
                <c:pt idx="3">
                  <c:v>644</c:v>
                </c:pt>
                <c:pt idx="4">
                  <c:v>960</c:v>
                </c:pt>
                <c:pt idx="5">
                  <c:v>1344</c:v>
                </c:pt>
                <c:pt idx="6">
                  <c:v>1584</c:v>
                </c:pt>
                <c:pt idx="7">
                  <c:v>720</c:v>
                </c:pt>
                <c:pt idx="8">
                  <c:v>1068</c:v>
                </c:pt>
                <c:pt idx="9">
                  <c:v>808</c:v>
                </c:pt>
              </c:numCache>
            </c:numRef>
          </c:xVal>
          <c:yVal>
            <c:numRef>
              <c:f>Graphs!$B$41:$B$50</c:f>
              <c:numCache>
                <c:formatCode>General</c:formatCode>
                <c:ptCount val="10"/>
                <c:pt idx="0">
                  <c:v>24000</c:v>
                </c:pt>
                <c:pt idx="1">
                  <c:v>25000</c:v>
                </c:pt>
                <c:pt idx="2">
                  <c:v>28900</c:v>
                </c:pt>
                <c:pt idx="3">
                  <c:v>30000</c:v>
                </c:pt>
                <c:pt idx="4">
                  <c:v>34900</c:v>
                </c:pt>
                <c:pt idx="5">
                  <c:v>40000</c:v>
                </c:pt>
                <c:pt idx="6">
                  <c:v>42000</c:v>
                </c:pt>
                <c:pt idx="7">
                  <c:v>42000</c:v>
                </c:pt>
                <c:pt idx="8">
                  <c:v>47500</c:v>
                </c:pt>
                <c:pt idx="9">
                  <c:v>48500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10979296"/>
        <c:axId val="-1510972224"/>
      </c:scatterChart>
      <c:valAx>
        <c:axId val="-15109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510972224"/>
        <c:crosses val="autoZero"/>
        <c:crossBetween val="midCat"/>
      </c:valAx>
      <c:valAx>
        <c:axId val="-151097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5109792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01098901098897E-2"/>
          <c:y val="9.8113388328029794E-2"/>
          <c:w val="0.71868131868131868"/>
          <c:h val="0.732076820601453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Binomial!$C$11:$C$16</c:f>
              <c:numCache>
                <c:formatCode>General</c:formatCode>
                <c:ptCount val="6"/>
                <c:pt idx="0">
                  <c:v>0.125</c:v>
                </c:pt>
                <c:pt idx="1">
                  <c:v>0.375</c:v>
                </c:pt>
                <c:pt idx="2">
                  <c:v>0.375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10971136"/>
        <c:axId val="-1510969504"/>
      </c:barChart>
      <c:catAx>
        <c:axId val="-15109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1096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096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10971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75824175824177"/>
          <c:y val="0.42264228818228217"/>
          <c:w val="0.14065934065934066"/>
          <c:h val="8.30190208929482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371474</xdr:colOff>
      <xdr:row>1</xdr:row>
      <xdr:rowOff>28575</xdr:rowOff>
    </xdr:from>
    <xdr:to>
      <xdr:col>17</xdr:col>
      <xdr:colOff>9524</xdr:colOff>
      <xdr:row>23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19</xdr:row>
      <xdr:rowOff>0</xdr:rowOff>
    </xdr:from>
    <xdr:to>
      <xdr:col>10</xdr:col>
      <xdr:colOff>361950</xdr:colOff>
      <xdr:row>33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1</xdr:row>
      <xdr:rowOff>95250</xdr:rowOff>
    </xdr:from>
    <xdr:to>
      <xdr:col>10</xdr:col>
      <xdr:colOff>333375</xdr:colOff>
      <xdr:row>15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38</xdr:row>
      <xdr:rowOff>19050</xdr:rowOff>
    </xdr:from>
    <xdr:to>
      <xdr:col>10</xdr:col>
      <xdr:colOff>342900</xdr:colOff>
      <xdr:row>52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</xdr:row>
      <xdr:rowOff>28575</xdr:rowOff>
    </xdr:from>
    <xdr:to>
      <xdr:col>11</xdr:col>
      <xdr:colOff>85725</xdr:colOff>
      <xdr:row>20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opLeftCell="B1" workbookViewId="0">
      <selection activeCell="C1" sqref="C1:G179"/>
    </sheetView>
  </sheetViews>
  <sheetFormatPr defaultRowHeight="15" x14ac:dyDescent="0.25"/>
  <cols>
    <col min="1" max="1" width="5.85546875" customWidth="1"/>
    <col min="2" max="2" width="7.7109375" bestFit="1" customWidth="1"/>
    <col min="3" max="3" width="12" bestFit="1" customWidth="1"/>
    <col min="4" max="4" width="11.140625" bestFit="1" customWidth="1"/>
    <col min="5" max="5" width="4.42578125" bestFit="1" customWidth="1"/>
    <col min="6" max="6" width="5" bestFit="1" customWidth="1"/>
    <col min="7" max="7" width="6" bestFit="1" customWidth="1"/>
    <col min="10" max="10" width="10.140625" bestFit="1" customWidth="1"/>
  </cols>
  <sheetData>
    <row r="1" spans="1:10" x14ac:dyDescent="0.25">
      <c r="A1" t="s">
        <v>5</v>
      </c>
      <c r="B1" t="s">
        <v>5</v>
      </c>
      <c r="C1" s="2" t="s">
        <v>3</v>
      </c>
      <c r="D1" s="2" t="s">
        <v>4</v>
      </c>
      <c r="E1" s="2" t="s">
        <v>1</v>
      </c>
      <c r="F1" s="2" t="s">
        <v>0</v>
      </c>
      <c r="G1" s="2" t="s">
        <v>2</v>
      </c>
    </row>
    <row r="2" spans="1:10" x14ac:dyDescent="0.25">
      <c r="A2">
        <v>29265</v>
      </c>
      <c r="B2">
        <v>1</v>
      </c>
      <c r="C2">
        <v>636</v>
      </c>
      <c r="D2">
        <v>24000</v>
      </c>
      <c r="E2">
        <v>2</v>
      </c>
      <c r="F2">
        <v>1</v>
      </c>
      <c r="G2">
        <v>0.85</v>
      </c>
      <c r="J2" s="1"/>
    </row>
    <row r="3" spans="1:10" x14ac:dyDescent="0.25">
      <c r="A3">
        <v>29329</v>
      </c>
      <c r="B3">
        <v>2</v>
      </c>
      <c r="C3">
        <v>938</v>
      </c>
      <c r="D3">
        <v>25000</v>
      </c>
      <c r="E3">
        <v>2</v>
      </c>
      <c r="F3">
        <v>2</v>
      </c>
      <c r="G3">
        <v>3.18</v>
      </c>
      <c r="J3" s="1"/>
    </row>
    <row r="4" spans="1:10" x14ac:dyDescent="0.25">
      <c r="A4">
        <v>25972</v>
      </c>
      <c r="B4">
        <v>3</v>
      </c>
      <c r="C4">
        <v>1216</v>
      </c>
      <c r="D4">
        <v>28900</v>
      </c>
      <c r="E4">
        <v>3</v>
      </c>
      <c r="F4">
        <v>2</v>
      </c>
      <c r="G4">
        <v>1.5</v>
      </c>
      <c r="J4" s="1"/>
    </row>
    <row r="5" spans="1:10" x14ac:dyDescent="0.25">
      <c r="A5">
        <v>24802</v>
      </c>
      <c r="B5">
        <v>4</v>
      </c>
      <c r="C5">
        <v>644</v>
      </c>
      <c r="D5">
        <v>30000</v>
      </c>
      <c r="E5">
        <v>2</v>
      </c>
      <c r="F5">
        <v>1</v>
      </c>
      <c r="G5">
        <v>5.77</v>
      </c>
      <c r="J5" s="1"/>
    </row>
    <row r="6" spans="1:10" x14ac:dyDescent="0.25">
      <c r="A6">
        <v>27911</v>
      </c>
      <c r="B6">
        <v>5</v>
      </c>
      <c r="C6">
        <v>960</v>
      </c>
      <c r="D6">
        <v>34900</v>
      </c>
      <c r="E6">
        <v>3</v>
      </c>
      <c r="F6">
        <v>1</v>
      </c>
      <c r="G6">
        <v>1.29</v>
      </c>
      <c r="J6" s="1"/>
    </row>
    <row r="7" spans="1:10" x14ac:dyDescent="0.25">
      <c r="A7">
        <v>29285</v>
      </c>
      <c r="B7">
        <v>6</v>
      </c>
      <c r="C7">
        <v>1344</v>
      </c>
      <c r="D7">
        <v>40000</v>
      </c>
      <c r="E7">
        <v>3</v>
      </c>
      <c r="F7">
        <v>2</v>
      </c>
      <c r="G7">
        <v>0.36</v>
      </c>
      <c r="J7" s="1"/>
    </row>
    <row r="8" spans="1:10" x14ac:dyDescent="0.25">
      <c r="A8">
        <v>26882</v>
      </c>
      <c r="B8">
        <v>7</v>
      </c>
      <c r="C8">
        <v>1584</v>
      </c>
      <c r="D8">
        <v>42000</v>
      </c>
      <c r="E8">
        <v>3</v>
      </c>
      <c r="F8">
        <v>2</v>
      </c>
      <c r="G8">
        <v>2.41</v>
      </c>
      <c r="J8" s="1"/>
    </row>
    <row r="9" spans="1:10" x14ac:dyDescent="0.25">
      <c r="A9">
        <v>27737</v>
      </c>
      <c r="B9">
        <v>8</v>
      </c>
      <c r="C9">
        <v>720</v>
      </c>
      <c r="D9">
        <v>42000</v>
      </c>
      <c r="E9">
        <v>2</v>
      </c>
      <c r="F9">
        <v>1</v>
      </c>
      <c r="G9">
        <v>0.24</v>
      </c>
      <c r="J9" s="1"/>
    </row>
    <row r="10" spans="1:10" x14ac:dyDescent="0.25">
      <c r="A10">
        <v>27424</v>
      </c>
      <c r="B10">
        <v>9</v>
      </c>
      <c r="C10">
        <v>1068</v>
      </c>
      <c r="D10">
        <v>47500</v>
      </c>
      <c r="E10">
        <v>3</v>
      </c>
      <c r="F10">
        <v>1</v>
      </c>
      <c r="G10">
        <v>0.33</v>
      </c>
    </row>
    <row r="11" spans="1:10" x14ac:dyDescent="0.25">
      <c r="A11">
        <v>29882</v>
      </c>
      <c r="B11">
        <v>10</v>
      </c>
      <c r="C11">
        <v>808</v>
      </c>
      <c r="D11">
        <v>48500</v>
      </c>
      <c r="E11">
        <v>3</v>
      </c>
      <c r="F11">
        <v>1</v>
      </c>
      <c r="G11">
        <v>1.29</v>
      </c>
    </row>
    <row r="12" spans="1:10" x14ac:dyDescent="0.25">
      <c r="A12">
        <v>29668</v>
      </c>
      <c r="B12">
        <v>11</v>
      </c>
      <c r="C12">
        <v>1100</v>
      </c>
      <c r="D12">
        <v>49950</v>
      </c>
      <c r="E12">
        <v>3</v>
      </c>
      <c r="F12">
        <v>2</v>
      </c>
      <c r="G12">
        <v>1.06</v>
      </c>
    </row>
    <row r="13" spans="1:10" x14ac:dyDescent="0.25">
      <c r="A13">
        <v>25940</v>
      </c>
      <c r="B13">
        <v>12</v>
      </c>
      <c r="C13">
        <v>954</v>
      </c>
      <c r="D13">
        <v>50000</v>
      </c>
      <c r="E13">
        <v>2</v>
      </c>
      <c r="F13">
        <v>1</v>
      </c>
      <c r="G13">
        <v>1</v>
      </c>
    </row>
    <row r="14" spans="1:10" x14ac:dyDescent="0.25">
      <c r="A14">
        <v>27873</v>
      </c>
      <c r="B14">
        <v>13</v>
      </c>
      <c r="C14">
        <v>1218</v>
      </c>
      <c r="D14">
        <v>50000</v>
      </c>
      <c r="E14">
        <v>2</v>
      </c>
      <c r="F14">
        <v>1</v>
      </c>
      <c r="G14">
        <v>1</v>
      </c>
    </row>
    <row r="15" spans="1:10" x14ac:dyDescent="0.25">
      <c r="A15">
        <v>26226</v>
      </c>
      <c r="B15">
        <v>14</v>
      </c>
      <c r="C15">
        <v>960</v>
      </c>
      <c r="D15">
        <v>58900</v>
      </c>
      <c r="E15">
        <v>3</v>
      </c>
      <c r="F15">
        <v>1</v>
      </c>
      <c r="G15">
        <v>0.63</v>
      </c>
    </row>
    <row r="16" spans="1:10" x14ac:dyDescent="0.25">
      <c r="A16">
        <v>25009</v>
      </c>
      <c r="B16">
        <v>15</v>
      </c>
      <c r="C16">
        <v>1160</v>
      </c>
      <c r="D16">
        <v>59900</v>
      </c>
      <c r="E16">
        <v>2</v>
      </c>
      <c r="F16">
        <v>1</v>
      </c>
      <c r="G16">
        <v>0.11</v>
      </c>
    </row>
    <row r="17" spans="1:7" x14ac:dyDescent="0.25">
      <c r="A17">
        <v>25924</v>
      </c>
      <c r="B17">
        <v>16</v>
      </c>
      <c r="C17">
        <v>2050</v>
      </c>
      <c r="D17">
        <v>70000</v>
      </c>
      <c r="E17">
        <v>4</v>
      </c>
      <c r="F17">
        <v>2</v>
      </c>
      <c r="G17">
        <v>3.49</v>
      </c>
    </row>
    <row r="18" spans="1:7" x14ac:dyDescent="0.25">
      <c r="A18">
        <v>26844</v>
      </c>
      <c r="B18">
        <v>17</v>
      </c>
      <c r="C18">
        <v>1512</v>
      </c>
      <c r="D18">
        <v>71000</v>
      </c>
      <c r="E18">
        <v>4</v>
      </c>
      <c r="F18">
        <v>2</v>
      </c>
      <c r="G18">
        <v>5.2</v>
      </c>
    </row>
    <row r="19" spans="1:7" x14ac:dyDescent="0.25">
      <c r="A19">
        <v>28392</v>
      </c>
      <c r="B19">
        <v>18</v>
      </c>
      <c r="C19">
        <v>981</v>
      </c>
      <c r="D19">
        <v>72000</v>
      </c>
      <c r="E19">
        <v>2</v>
      </c>
      <c r="F19">
        <v>1</v>
      </c>
      <c r="G19">
        <v>0.5</v>
      </c>
    </row>
    <row r="20" spans="1:7" x14ac:dyDescent="0.25">
      <c r="A20">
        <v>26773</v>
      </c>
      <c r="B20">
        <v>19</v>
      </c>
      <c r="C20">
        <v>1071</v>
      </c>
      <c r="D20">
        <v>73300</v>
      </c>
      <c r="E20">
        <v>2</v>
      </c>
      <c r="F20">
        <v>1</v>
      </c>
      <c r="G20">
        <v>2</v>
      </c>
    </row>
    <row r="21" spans="1:7" x14ac:dyDescent="0.25">
      <c r="A21">
        <v>25942</v>
      </c>
      <c r="B21">
        <v>20</v>
      </c>
      <c r="C21">
        <v>2394</v>
      </c>
      <c r="D21">
        <v>75000</v>
      </c>
      <c r="E21">
        <v>3</v>
      </c>
      <c r="F21">
        <v>1</v>
      </c>
      <c r="G21">
        <v>0.5</v>
      </c>
    </row>
    <row r="22" spans="1:7" x14ac:dyDescent="0.25">
      <c r="A22">
        <v>29220</v>
      </c>
      <c r="B22">
        <v>21</v>
      </c>
      <c r="C22">
        <v>1612</v>
      </c>
      <c r="D22">
        <v>75000</v>
      </c>
      <c r="E22">
        <v>3</v>
      </c>
      <c r="F22">
        <v>2</v>
      </c>
      <c r="G22">
        <v>5.62</v>
      </c>
    </row>
    <row r="23" spans="1:7" x14ac:dyDescent="0.25">
      <c r="A23">
        <v>28882</v>
      </c>
      <c r="B23">
        <v>22</v>
      </c>
      <c r="C23">
        <v>1344</v>
      </c>
      <c r="D23">
        <v>79900</v>
      </c>
      <c r="E23">
        <v>4</v>
      </c>
      <c r="F23">
        <v>2</v>
      </c>
      <c r="G23">
        <v>1.3</v>
      </c>
    </row>
    <row r="24" spans="1:7" x14ac:dyDescent="0.25">
      <c r="A24">
        <v>27482</v>
      </c>
      <c r="B24">
        <v>23</v>
      </c>
      <c r="C24">
        <v>1736</v>
      </c>
      <c r="D24">
        <v>80000</v>
      </c>
      <c r="E24">
        <v>3</v>
      </c>
      <c r="F24">
        <v>2</v>
      </c>
      <c r="G24">
        <v>0.95</v>
      </c>
    </row>
    <row r="25" spans="1:7" x14ac:dyDescent="0.25">
      <c r="A25">
        <v>26992</v>
      </c>
      <c r="B25">
        <v>24</v>
      </c>
      <c r="C25">
        <v>884</v>
      </c>
      <c r="D25">
        <v>83945</v>
      </c>
      <c r="E25">
        <v>3</v>
      </c>
      <c r="F25">
        <v>1</v>
      </c>
      <c r="G25">
        <v>2</v>
      </c>
    </row>
    <row r="26" spans="1:7" x14ac:dyDescent="0.25">
      <c r="A26">
        <v>28604</v>
      </c>
      <c r="B26">
        <v>25</v>
      </c>
      <c r="C26">
        <v>1404</v>
      </c>
      <c r="D26">
        <v>84000</v>
      </c>
      <c r="E26">
        <v>3</v>
      </c>
      <c r="F26">
        <v>2</v>
      </c>
      <c r="G26">
        <v>5.09</v>
      </c>
    </row>
    <row r="27" spans="1:7" x14ac:dyDescent="0.25">
      <c r="A27">
        <v>28724</v>
      </c>
      <c r="B27">
        <v>26</v>
      </c>
      <c r="C27">
        <v>1400</v>
      </c>
      <c r="D27">
        <v>85000</v>
      </c>
      <c r="E27">
        <v>3</v>
      </c>
      <c r="F27">
        <v>2</v>
      </c>
      <c r="G27">
        <v>4.93</v>
      </c>
    </row>
    <row r="28" spans="1:7" x14ac:dyDescent="0.25">
      <c r="A28">
        <v>25785</v>
      </c>
      <c r="B28">
        <v>27</v>
      </c>
      <c r="C28">
        <v>1707</v>
      </c>
      <c r="D28">
        <v>88000</v>
      </c>
      <c r="E28">
        <v>4</v>
      </c>
      <c r="F28">
        <v>2</v>
      </c>
      <c r="G28">
        <v>2</v>
      </c>
    </row>
    <row r="29" spans="1:7" x14ac:dyDescent="0.25">
      <c r="A29">
        <v>27905</v>
      </c>
      <c r="B29">
        <v>28</v>
      </c>
      <c r="C29">
        <v>2108</v>
      </c>
      <c r="D29">
        <v>88000</v>
      </c>
      <c r="E29">
        <v>5</v>
      </c>
      <c r="F29">
        <v>3</v>
      </c>
      <c r="G29">
        <v>2.8380000000000001</v>
      </c>
    </row>
    <row r="30" spans="1:7" x14ac:dyDescent="0.25">
      <c r="A30">
        <v>29649</v>
      </c>
      <c r="B30">
        <v>29</v>
      </c>
      <c r="C30">
        <v>1944</v>
      </c>
      <c r="D30">
        <v>90000</v>
      </c>
      <c r="E30">
        <v>3</v>
      </c>
      <c r="F30">
        <v>2</v>
      </c>
      <c r="G30">
        <v>5.66</v>
      </c>
    </row>
    <row r="31" spans="1:7" x14ac:dyDescent="0.25">
      <c r="A31">
        <v>27917</v>
      </c>
      <c r="B31">
        <v>30</v>
      </c>
      <c r="C31">
        <v>1181</v>
      </c>
      <c r="D31">
        <v>90816</v>
      </c>
      <c r="E31">
        <v>2</v>
      </c>
      <c r="F31">
        <v>2</v>
      </c>
      <c r="G31">
        <v>0.3</v>
      </c>
    </row>
    <row r="32" spans="1:7" x14ac:dyDescent="0.25">
      <c r="A32">
        <v>23988</v>
      </c>
      <c r="B32">
        <v>31</v>
      </c>
      <c r="C32">
        <v>1104</v>
      </c>
      <c r="D32">
        <v>91900</v>
      </c>
      <c r="E32">
        <v>3</v>
      </c>
      <c r="F32">
        <v>2</v>
      </c>
      <c r="G32">
        <v>5.15</v>
      </c>
    </row>
    <row r="33" spans="1:7" x14ac:dyDescent="0.25">
      <c r="A33">
        <v>27114</v>
      </c>
      <c r="B33">
        <v>32</v>
      </c>
      <c r="C33">
        <v>919</v>
      </c>
      <c r="D33">
        <v>93000</v>
      </c>
      <c r="E33">
        <v>2</v>
      </c>
      <c r="F33">
        <v>1</v>
      </c>
      <c r="G33">
        <v>2.2000000000000002</v>
      </c>
    </row>
    <row r="34" spans="1:7" x14ac:dyDescent="0.25">
      <c r="A34">
        <v>25193</v>
      </c>
      <c r="B34">
        <v>33</v>
      </c>
      <c r="C34">
        <v>1716</v>
      </c>
      <c r="D34">
        <v>94500</v>
      </c>
      <c r="E34">
        <v>4</v>
      </c>
      <c r="F34">
        <v>2</v>
      </c>
      <c r="G34">
        <v>3.86</v>
      </c>
    </row>
    <row r="35" spans="1:7" x14ac:dyDescent="0.25">
      <c r="A35">
        <v>27100</v>
      </c>
      <c r="B35">
        <v>34</v>
      </c>
      <c r="C35">
        <v>1372</v>
      </c>
      <c r="D35">
        <v>95000</v>
      </c>
      <c r="E35">
        <v>3</v>
      </c>
      <c r="F35">
        <v>3</v>
      </c>
      <c r="G35">
        <v>1.47</v>
      </c>
    </row>
    <row r="36" spans="1:7" x14ac:dyDescent="0.25">
      <c r="A36">
        <v>28098</v>
      </c>
      <c r="B36">
        <v>35</v>
      </c>
      <c r="C36">
        <v>1720</v>
      </c>
      <c r="D36">
        <v>96000</v>
      </c>
      <c r="E36">
        <v>3</v>
      </c>
      <c r="F36">
        <v>2</v>
      </c>
      <c r="G36">
        <v>6.02</v>
      </c>
    </row>
    <row r="37" spans="1:7" x14ac:dyDescent="0.25">
      <c r="A37">
        <v>25854</v>
      </c>
      <c r="B37">
        <v>36</v>
      </c>
      <c r="C37">
        <v>1780</v>
      </c>
      <c r="D37">
        <v>98000</v>
      </c>
      <c r="E37">
        <v>4</v>
      </c>
      <c r="F37">
        <v>2</v>
      </c>
      <c r="G37">
        <v>0.2</v>
      </c>
    </row>
    <row r="38" spans="1:7" x14ac:dyDescent="0.25">
      <c r="A38">
        <v>25533</v>
      </c>
      <c r="B38">
        <v>37</v>
      </c>
      <c r="C38">
        <v>1808</v>
      </c>
      <c r="D38">
        <v>98500</v>
      </c>
      <c r="E38">
        <v>3</v>
      </c>
      <c r="F38">
        <v>2</v>
      </c>
      <c r="G38">
        <v>1.81</v>
      </c>
    </row>
    <row r="39" spans="1:7" x14ac:dyDescent="0.25">
      <c r="A39">
        <v>26993</v>
      </c>
      <c r="B39">
        <v>38</v>
      </c>
      <c r="C39">
        <v>1488</v>
      </c>
      <c r="D39">
        <v>100400</v>
      </c>
      <c r="E39">
        <v>4</v>
      </c>
      <c r="F39">
        <v>2</v>
      </c>
      <c r="G39">
        <v>3</v>
      </c>
    </row>
    <row r="40" spans="1:7" x14ac:dyDescent="0.25">
      <c r="A40">
        <v>25199</v>
      </c>
      <c r="B40">
        <v>39</v>
      </c>
      <c r="C40">
        <v>1138</v>
      </c>
      <c r="D40">
        <v>102500</v>
      </c>
      <c r="E40">
        <v>3</v>
      </c>
      <c r="F40">
        <v>1</v>
      </c>
      <c r="G40">
        <v>1</v>
      </c>
    </row>
    <row r="41" spans="1:7" x14ac:dyDescent="0.25">
      <c r="A41">
        <v>27620</v>
      </c>
      <c r="B41">
        <v>40</v>
      </c>
      <c r="C41">
        <v>1448</v>
      </c>
      <c r="D41">
        <v>102500</v>
      </c>
      <c r="E41">
        <v>3</v>
      </c>
      <c r="F41">
        <v>1</v>
      </c>
      <c r="G41">
        <v>0.82599999999999996</v>
      </c>
    </row>
    <row r="42" spans="1:7" x14ac:dyDescent="0.25">
      <c r="A42">
        <v>26789</v>
      </c>
      <c r="B42">
        <v>41</v>
      </c>
      <c r="C42">
        <v>1416</v>
      </c>
      <c r="D42">
        <v>104500</v>
      </c>
      <c r="E42">
        <v>3</v>
      </c>
      <c r="F42">
        <v>1</v>
      </c>
      <c r="G42">
        <v>2</v>
      </c>
    </row>
    <row r="43" spans="1:7" x14ac:dyDescent="0.25">
      <c r="A43">
        <v>25560</v>
      </c>
      <c r="B43">
        <v>42</v>
      </c>
      <c r="C43">
        <v>1674</v>
      </c>
      <c r="D43">
        <v>105000</v>
      </c>
      <c r="E43">
        <v>3</v>
      </c>
      <c r="F43">
        <v>2</v>
      </c>
      <c r="G43">
        <v>2</v>
      </c>
    </row>
    <row r="44" spans="1:7" x14ac:dyDescent="0.25">
      <c r="A44">
        <v>25827</v>
      </c>
      <c r="B44">
        <v>43</v>
      </c>
      <c r="C44">
        <v>1560</v>
      </c>
      <c r="D44">
        <v>105000</v>
      </c>
      <c r="E44">
        <v>3</v>
      </c>
      <c r="F44">
        <v>1</v>
      </c>
      <c r="G44">
        <v>2</v>
      </c>
    </row>
    <row r="45" spans="1:7" x14ac:dyDescent="0.25">
      <c r="A45">
        <v>27356</v>
      </c>
      <c r="B45">
        <v>44</v>
      </c>
      <c r="C45">
        <v>1568</v>
      </c>
      <c r="D45">
        <v>108000</v>
      </c>
      <c r="E45">
        <v>3</v>
      </c>
      <c r="F45">
        <v>2</v>
      </c>
      <c r="G45">
        <v>4</v>
      </c>
    </row>
    <row r="46" spans="1:7" x14ac:dyDescent="0.25">
      <c r="A46">
        <v>29503</v>
      </c>
      <c r="B46">
        <v>45</v>
      </c>
      <c r="C46">
        <v>1433</v>
      </c>
      <c r="D46">
        <v>108000</v>
      </c>
      <c r="E46">
        <v>3</v>
      </c>
      <c r="F46">
        <v>1</v>
      </c>
      <c r="G46">
        <v>1.6</v>
      </c>
    </row>
    <row r="47" spans="1:7" x14ac:dyDescent="0.25">
      <c r="A47">
        <v>29664</v>
      </c>
      <c r="B47">
        <v>46</v>
      </c>
      <c r="C47">
        <v>1008</v>
      </c>
      <c r="D47">
        <v>110000</v>
      </c>
      <c r="E47">
        <v>3</v>
      </c>
      <c r="F47">
        <v>2</v>
      </c>
      <c r="G47">
        <v>0.17299999999999999</v>
      </c>
    </row>
    <row r="48" spans="1:7" x14ac:dyDescent="0.25">
      <c r="A48">
        <v>27529</v>
      </c>
      <c r="B48">
        <v>47</v>
      </c>
      <c r="C48">
        <v>1568</v>
      </c>
      <c r="D48">
        <v>113300</v>
      </c>
      <c r="E48">
        <v>3</v>
      </c>
      <c r="F48">
        <v>1</v>
      </c>
      <c r="G48">
        <v>0.4</v>
      </c>
    </row>
    <row r="49" spans="1:7" x14ac:dyDescent="0.25">
      <c r="A49">
        <v>27227</v>
      </c>
      <c r="B49">
        <v>48</v>
      </c>
      <c r="C49">
        <v>1728</v>
      </c>
      <c r="D49">
        <v>115000</v>
      </c>
      <c r="E49">
        <v>3</v>
      </c>
      <c r="F49">
        <v>2</v>
      </c>
      <c r="G49">
        <v>2.09</v>
      </c>
    </row>
    <row r="50" spans="1:7" x14ac:dyDescent="0.25">
      <c r="A50">
        <v>28004</v>
      </c>
      <c r="B50">
        <v>49</v>
      </c>
      <c r="C50">
        <v>1680</v>
      </c>
      <c r="D50">
        <v>115000</v>
      </c>
      <c r="E50">
        <v>3</v>
      </c>
      <c r="F50">
        <v>2</v>
      </c>
      <c r="G50">
        <v>4.4000000000000004</v>
      </c>
    </row>
    <row r="51" spans="1:7" x14ac:dyDescent="0.25">
      <c r="A51">
        <v>29086</v>
      </c>
      <c r="B51">
        <v>50</v>
      </c>
      <c r="C51">
        <v>1620</v>
      </c>
      <c r="D51">
        <v>116200</v>
      </c>
      <c r="E51">
        <v>2</v>
      </c>
      <c r="F51">
        <v>2</v>
      </c>
      <c r="G51">
        <v>0.16</v>
      </c>
    </row>
    <row r="52" spans="1:7" x14ac:dyDescent="0.25">
      <c r="A52">
        <v>24660</v>
      </c>
      <c r="B52">
        <v>51</v>
      </c>
      <c r="C52">
        <v>1300</v>
      </c>
      <c r="D52">
        <v>117000</v>
      </c>
      <c r="E52">
        <v>3</v>
      </c>
      <c r="F52">
        <v>2</v>
      </c>
      <c r="G52">
        <v>2.75</v>
      </c>
    </row>
    <row r="53" spans="1:7" x14ac:dyDescent="0.25">
      <c r="A53">
        <v>25174</v>
      </c>
      <c r="B53">
        <v>52</v>
      </c>
      <c r="C53">
        <v>1280</v>
      </c>
      <c r="D53">
        <v>119900</v>
      </c>
      <c r="E53">
        <v>3</v>
      </c>
      <c r="F53">
        <v>2</v>
      </c>
      <c r="G53">
        <v>3.21</v>
      </c>
    </row>
    <row r="54" spans="1:7" x14ac:dyDescent="0.25">
      <c r="A54">
        <v>27927</v>
      </c>
      <c r="B54">
        <v>53</v>
      </c>
      <c r="C54">
        <v>1384</v>
      </c>
      <c r="D54">
        <v>120000</v>
      </c>
      <c r="E54">
        <v>3</v>
      </c>
      <c r="F54">
        <v>1</v>
      </c>
      <c r="G54">
        <v>6.55</v>
      </c>
    </row>
    <row r="55" spans="1:7" x14ac:dyDescent="0.25">
      <c r="A55">
        <v>28580</v>
      </c>
      <c r="B55">
        <v>54</v>
      </c>
      <c r="C55">
        <v>1366</v>
      </c>
      <c r="D55">
        <v>120000</v>
      </c>
      <c r="E55">
        <v>3</v>
      </c>
      <c r="F55">
        <v>1</v>
      </c>
      <c r="G55">
        <v>2.95</v>
      </c>
    </row>
    <row r="56" spans="1:7" x14ac:dyDescent="0.25">
      <c r="A56">
        <v>26354</v>
      </c>
      <c r="B56">
        <v>55</v>
      </c>
      <c r="C56">
        <v>864</v>
      </c>
      <c r="D56">
        <v>124900</v>
      </c>
      <c r="E56">
        <v>1</v>
      </c>
      <c r="F56">
        <v>1</v>
      </c>
      <c r="G56">
        <v>11.33</v>
      </c>
    </row>
    <row r="57" spans="1:7" x14ac:dyDescent="0.25">
      <c r="A57">
        <v>26224</v>
      </c>
      <c r="B57">
        <v>56</v>
      </c>
      <c r="C57">
        <v>1478</v>
      </c>
      <c r="D57">
        <v>125000</v>
      </c>
      <c r="E57">
        <v>2</v>
      </c>
      <c r="F57">
        <v>2</v>
      </c>
      <c r="G57">
        <v>2</v>
      </c>
    </row>
    <row r="58" spans="1:7" x14ac:dyDescent="0.25">
      <c r="A58">
        <v>27221</v>
      </c>
      <c r="B58">
        <v>57</v>
      </c>
      <c r="C58">
        <v>1440</v>
      </c>
      <c r="D58">
        <v>125000</v>
      </c>
      <c r="E58">
        <v>3</v>
      </c>
      <c r="F58">
        <v>2</v>
      </c>
      <c r="G58">
        <v>0.39</v>
      </c>
    </row>
    <row r="59" spans="1:7" x14ac:dyDescent="0.25">
      <c r="A59">
        <v>24456</v>
      </c>
      <c r="B59">
        <v>58</v>
      </c>
      <c r="C59">
        <v>1904</v>
      </c>
      <c r="D59">
        <v>127500</v>
      </c>
      <c r="E59">
        <v>3</v>
      </c>
      <c r="F59">
        <v>2</v>
      </c>
      <c r="G59">
        <v>3.03</v>
      </c>
    </row>
    <row r="60" spans="1:7" x14ac:dyDescent="0.25">
      <c r="A60">
        <v>24290</v>
      </c>
      <c r="B60">
        <v>59</v>
      </c>
      <c r="C60">
        <v>1934</v>
      </c>
      <c r="D60">
        <v>130000</v>
      </c>
      <c r="E60">
        <v>3</v>
      </c>
      <c r="F60">
        <v>1</v>
      </c>
      <c r="G60">
        <v>2.09</v>
      </c>
    </row>
    <row r="61" spans="1:7" x14ac:dyDescent="0.25">
      <c r="A61">
        <v>25691</v>
      </c>
      <c r="B61">
        <v>60</v>
      </c>
      <c r="C61">
        <v>2136</v>
      </c>
      <c r="D61">
        <v>130000</v>
      </c>
      <c r="E61">
        <v>3</v>
      </c>
      <c r="F61">
        <v>2</v>
      </c>
      <c r="G61">
        <v>1.3</v>
      </c>
    </row>
    <row r="62" spans="1:7" x14ac:dyDescent="0.25">
      <c r="A62">
        <v>26752</v>
      </c>
      <c r="B62">
        <v>61</v>
      </c>
      <c r="C62">
        <v>1388</v>
      </c>
      <c r="D62">
        <v>130000</v>
      </c>
      <c r="E62">
        <v>2</v>
      </c>
      <c r="F62">
        <v>2</v>
      </c>
      <c r="G62">
        <v>13.67</v>
      </c>
    </row>
    <row r="63" spans="1:7" x14ac:dyDescent="0.25">
      <c r="A63">
        <v>27141</v>
      </c>
      <c r="B63">
        <v>62</v>
      </c>
      <c r="C63">
        <v>1408</v>
      </c>
      <c r="D63">
        <v>130000</v>
      </c>
      <c r="E63">
        <v>3</v>
      </c>
      <c r="F63">
        <v>2</v>
      </c>
      <c r="G63">
        <v>0.255</v>
      </c>
    </row>
    <row r="64" spans="1:7" x14ac:dyDescent="0.25">
      <c r="A64">
        <v>29059</v>
      </c>
      <c r="B64">
        <v>63</v>
      </c>
      <c r="C64">
        <v>1690</v>
      </c>
      <c r="D64">
        <v>130000</v>
      </c>
      <c r="E64">
        <v>3</v>
      </c>
      <c r="F64">
        <v>2</v>
      </c>
      <c r="G64">
        <v>0.54900000000000004</v>
      </c>
    </row>
    <row r="65" spans="1:7" x14ac:dyDescent="0.25">
      <c r="A65">
        <v>28229</v>
      </c>
      <c r="B65">
        <v>64</v>
      </c>
      <c r="C65">
        <v>1416</v>
      </c>
      <c r="D65">
        <v>133864</v>
      </c>
      <c r="E65">
        <v>3</v>
      </c>
      <c r="F65">
        <v>2</v>
      </c>
      <c r="G65">
        <v>1.67</v>
      </c>
    </row>
    <row r="66" spans="1:7" x14ac:dyDescent="0.25">
      <c r="A66">
        <v>25200</v>
      </c>
      <c r="B66">
        <v>65</v>
      </c>
      <c r="C66">
        <v>1287</v>
      </c>
      <c r="D66">
        <v>134900</v>
      </c>
      <c r="E66">
        <v>3</v>
      </c>
      <c r="F66">
        <v>2</v>
      </c>
      <c r="G66">
        <v>1.64</v>
      </c>
    </row>
    <row r="67" spans="1:7" x14ac:dyDescent="0.25">
      <c r="A67">
        <v>25814</v>
      </c>
      <c r="B67">
        <v>66</v>
      </c>
      <c r="C67">
        <v>1460</v>
      </c>
      <c r="D67">
        <v>135000</v>
      </c>
      <c r="E67">
        <v>3</v>
      </c>
      <c r="F67">
        <v>1</v>
      </c>
      <c r="G67">
        <v>1.1200000000000001</v>
      </c>
    </row>
    <row r="68" spans="1:7" x14ac:dyDescent="0.25">
      <c r="A68">
        <v>27723</v>
      </c>
      <c r="B68">
        <v>67</v>
      </c>
      <c r="C68">
        <v>2577</v>
      </c>
      <c r="D68">
        <v>135000</v>
      </c>
      <c r="E68">
        <v>3</v>
      </c>
      <c r="F68">
        <v>2</v>
      </c>
      <c r="G68">
        <v>1</v>
      </c>
    </row>
    <row r="69" spans="1:7" x14ac:dyDescent="0.25">
      <c r="A69">
        <v>27785</v>
      </c>
      <c r="B69">
        <v>68</v>
      </c>
      <c r="C69">
        <v>1846</v>
      </c>
      <c r="D69">
        <v>135000</v>
      </c>
      <c r="E69">
        <v>3</v>
      </c>
      <c r="F69">
        <v>2</v>
      </c>
      <c r="G69">
        <v>0.34399999999999997</v>
      </c>
    </row>
    <row r="70" spans="1:7" x14ac:dyDescent="0.25">
      <c r="A70">
        <v>28078</v>
      </c>
      <c r="B70">
        <v>69</v>
      </c>
      <c r="C70">
        <v>2400</v>
      </c>
      <c r="D70">
        <v>135000</v>
      </c>
      <c r="E70">
        <v>3</v>
      </c>
      <c r="F70">
        <v>2</v>
      </c>
      <c r="G70">
        <v>0.98</v>
      </c>
    </row>
    <row r="71" spans="1:7" x14ac:dyDescent="0.25">
      <c r="A71">
        <v>28355</v>
      </c>
      <c r="B71">
        <v>70</v>
      </c>
      <c r="C71">
        <v>2176</v>
      </c>
      <c r="D71">
        <v>135000</v>
      </c>
      <c r="E71">
        <v>5</v>
      </c>
      <c r="F71">
        <v>3</v>
      </c>
      <c r="G71">
        <v>4.92</v>
      </c>
    </row>
    <row r="72" spans="1:7" x14ac:dyDescent="0.25">
      <c r="A72">
        <v>28777</v>
      </c>
      <c r="B72">
        <v>71</v>
      </c>
      <c r="C72">
        <v>1344</v>
      </c>
      <c r="D72">
        <v>137000</v>
      </c>
      <c r="E72">
        <v>3</v>
      </c>
      <c r="F72">
        <v>2</v>
      </c>
      <c r="G72">
        <v>3</v>
      </c>
    </row>
    <row r="73" spans="1:7" x14ac:dyDescent="0.25">
      <c r="A73">
        <v>25862</v>
      </c>
      <c r="B73">
        <v>72</v>
      </c>
      <c r="C73">
        <v>1264</v>
      </c>
      <c r="D73">
        <v>137500</v>
      </c>
      <c r="E73">
        <v>3</v>
      </c>
      <c r="F73">
        <v>2</v>
      </c>
      <c r="G73">
        <v>0.28000000000000003</v>
      </c>
    </row>
    <row r="74" spans="1:7" x14ac:dyDescent="0.25">
      <c r="A74">
        <v>27762</v>
      </c>
      <c r="B74">
        <v>73</v>
      </c>
      <c r="C74">
        <v>1287</v>
      </c>
      <c r="D74">
        <v>138000</v>
      </c>
      <c r="E74">
        <v>3</v>
      </c>
      <c r="F74">
        <v>2</v>
      </c>
      <c r="G74">
        <v>1.78</v>
      </c>
    </row>
    <row r="75" spans="1:7" x14ac:dyDescent="0.25">
      <c r="A75">
        <v>26707</v>
      </c>
      <c r="B75">
        <v>74</v>
      </c>
      <c r="C75">
        <v>1400</v>
      </c>
      <c r="D75">
        <v>139900</v>
      </c>
      <c r="E75">
        <v>3</v>
      </c>
      <c r="F75">
        <v>2</v>
      </c>
      <c r="G75">
        <v>2.15</v>
      </c>
    </row>
    <row r="76" spans="1:7" x14ac:dyDescent="0.25">
      <c r="A76">
        <v>29642</v>
      </c>
      <c r="B76">
        <v>75</v>
      </c>
      <c r="C76">
        <v>1388</v>
      </c>
      <c r="D76">
        <v>139900</v>
      </c>
      <c r="E76">
        <v>3</v>
      </c>
      <c r="F76">
        <v>2</v>
      </c>
      <c r="G76">
        <v>1.5</v>
      </c>
    </row>
    <row r="77" spans="1:7" x14ac:dyDescent="0.25">
      <c r="A77">
        <v>28166</v>
      </c>
      <c r="B77">
        <v>76</v>
      </c>
      <c r="C77">
        <v>1312</v>
      </c>
      <c r="D77">
        <v>140000</v>
      </c>
      <c r="E77">
        <v>3</v>
      </c>
      <c r="F77">
        <v>1</v>
      </c>
      <c r="G77">
        <v>45.7</v>
      </c>
    </row>
    <row r="78" spans="1:7" x14ac:dyDescent="0.25">
      <c r="A78">
        <v>27479</v>
      </c>
      <c r="B78">
        <v>77</v>
      </c>
      <c r="C78">
        <v>1313</v>
      </c>
      <c r="D78">
        <v>142500</v>
      </c>
      <c r="E78">
        <v>3</v>
      </c>
      <c r="F78">
        <v>1</v>
      </c>
      <c r="G78">
        <v>0.25</v>
      </c>
    </row>
    <row r="79" spans="1:7" x14ac:dyDescent="0.25">
      <c r="A79">
        <v>29110</v>
      </c>
      <c r="B79">
        <v>78</v>
      </c>
      <c r="C79">
        <v>2247</v>
      </c>
      <c r="D79">
        <v>142500</v>
      </c>
      <c r="E79">
        <v>3</v>
      </c>
      <c r="F79">
        <v>2</v>
      </c>
      <c r="G79">
        <v>0.16</v>
      </c>
    </row>
    <row r="80" spans="1:7" x14ac:dyDescent="0.25">
      <c r="A80">
        <v>28326</v>
      </c>
      <c r="B80">
        <v>79</v>
      </c>
      <c r="C80">
        <v>1400</v>
      </c>
      <c r="D80">
        <v>144900</v>
      </c>
      <c r="E80">
        <v>3</v>
      </c>
      <c r="F80">
        <v>2</v>
      </c>
      <c r="G80">
        <v>1.5</v>
      </c>
    </row>
    <row r="81" spans="1:7" x14ac:dyDescent="0.25">
      <c r="A81">
        <v>28829</v>
      </c>
      <c r="B81">
        <v>80</v>
      </c>
      <c r="C81">
        <v>1400</v>
      </c>
      <c r="D81">
        <v>144900</v>
      </c>
      <c r="E81">
        <v>3</v>
      </c>
      <c r="F81">
        <v>2</v>
      </c>
      <c r="G81">
        <v>1.75</v>
      </c>
    </row>
    <row r="82" spans="1:7" x14ac:dyDescent="0.25">
      <c r="A82">
        <v>28917</v>
      </c>
      <c r="B82">
        <v>81</v>
      </c>
      <c r="C82">
        <v>1400</v>
      </c>
      <c r="D82">
        <v>144900</v>
      </c>
      <c r="E82">
        <v>3</v>
      </c>
      <c r="F82">
        <v>2</v>
      </c>
      <c r="G82">
        <v>1.67</v>
      </c>
    </row>
    <row r="83" spans="1:7" x14ac:dyDescent="0.25">
      <c r="A83">
        <v>25761</v>
      </c>
      <c r="B83">
        <v>82</v>
      </c>
      <c r="C83">
        <v>1344</v>
      </c>
      <c r="D83">
        <v>145000</v>
      </c>
      <c r="E83">
        <v>3</v>
      </c>
      <c r="F83">
        <v>2</v>
      </c>
      <c r="G83">
        <v>4.5640000000000001</v>
      </c>
    </row>
    <row r="84" spans="1:7" x14ac:dyDescent="0.25">
      <c r="A84">
        <v>27416</v>
      </c>
      <c r="B84">
        <v>83</v>
      </c>
      <c r="C84">
        <v>1632</v>
      </c>
      <c r="D84">
        <v>145000</v>
      </c>
      <c r="E84">
        <v>3</v>
      </c>
      <c r="F84">
        <v>2</v>
      </c>
      <c r="G84">
        <v>1.78</v>
      </c>
    </row>
    <row r="85" spans="1:7" x14ac:dyDescent="0.25">
      <c r="A85">
        <v>29042</v>
      </c>
      <c r="B85">
        <v>84</v>
      </c>
      <c r="C85">
        <v>1456</v>
      </c>
      <c r="D85">
        <v>146200</v>
      </c>
      <c r="E85">
        <v>3</v>
      </c>
      <c r="F85">
        <v>2</v>
      </c>
      <c r="G85">
        <v>2.2400000000000002</v>
      </c>
    </row>
    <row r="86" spans="1:7" x14ac:dyDescent="0.25">
      <c r="A86">
        <v>26748</v>
      </c>
      <c r="B86">
        <v>85</v>
      </c>
      <c r="C86">
        <v>1400</v>
      </c>
      <c r="D86">
        <v>146500</v>
      </c>
      <c r="E86">
        <v>3</v>
      </c>
      <c r="F86">
        <v>2</v>
      </c>
      <c r="G86">
        <v>1.5</v>
      </c>
    </row>
    <row r="87" spans="1:7" x14ac:dyDescent="0.25">
      <c r="A87">
        <v>26700</v>
      </c>
      <c r="B87">
        <v>86</v>
      </c>
      <c r="C87">
        <v>1344</v>
      </c>
      <c r="D87">
        <v>147000</v>
      </c>
      <c r="E87">
        <v>3</v>
      </c>
      <c r="F87">
        <v>1</v>
      </c>
      <c r="G87">
        <v>0.23</v>
      </c>
    </row>
    <row r="88" spans="1:7" x14ac:dyDescent="0.25">
      <c r="A88">
        <v>25511</v>
      </c>
      <c r="B88">
        <v>87</v>
      </c>
      <c r="C88">
        <v>1325</v>
      </c>
      <c r="D88">
        <v>147950</v>
      </c>
      <c r="E88">
        <v>3</v>
      </c>
      <c r="F88">
        <v>2</v>
      </c>
      <c r="G88">
        <v>1.52</v>
      </c>
    </row>
    <row r="89" spans="1:7" x14ac:dyDescent="0.25">
      <c r="A89">
        <v>28218</v>
      </c>
      <c r="B89">
        <v>88</v>
      </c>
      <c r="C89">
        <v>1008</v>
      </c>
      <c r="D89">
        <v>148000</v>
      </c>
      <c r="E89">
        <v>3</v>
      </c>
      <c r="F89">
        <v>1</v>
      </c>
      <c r="G89">
        <v>0.32</v>
      </c>
    </row>
    <row r="90" spans="1:7" x14ac:dyDescent="0.25">
      <c r="A90">
        <v>27081</v>
      </c>
      <c r="B90">
        <v>89</v>
      </c>
      <c r="C90">
        <v>1432</v>
      </c>
      <c r="D90">
        <v>148800</v>
      </c>
      <c r="E90">
        <v>3</v>
      </c>
      <c r="F90">
        <v>2</v>
      </c>
      <c r="G90">
        <v>1.51</v>
      </c>
    </row>
    <row r="91" spans="1:7" x14ac:dyDescent="0.25">
      <c r="A91">
        <v>25888</v>
      </c>
      <c r="B91">
        <v>90</v>
      </c>
      <c r="C91">
        <v>2097</v>
      </c>
      <c r="D91">
        <v>149900</v>
      </c>
      <c r="E91">
        <v>3</v>
      </c>
      <c r="F91">
        <v>2</v>
      </c>
      <c r="G91">
        <v>1.62</v>
      </c>
    </row>
    <row r="92" spans="1:7" x14ac:dyDescent="0.25">
      <c r="A92">
        <v>23826</v>
      </c>
      <c r="B92">
        <v>91</v>
      </c>
      <c r="C92">
        <v>2008</v>
      </c>
      <c r="D92">
        <v>150000</v>
      </c>
      <c r="E92">
        <v>3</v>
      </c>
      <c r="F92">
        <v>2</v>
      </c>
      <c r="G92">
        <v>8.32</v>
      </c>
    </row>
    <row r="93" spans="1:7" x14ac:dyDescent="0.25">
      <c r="A93">
        <v>24738</v>
      </c>
      <c r="B93">
        <v>92</v>
      </c>
      <c r="C93">
        <v>1382</v>
      </c>
      <c r="D93">
        <v>150000</v>
      </c>
      <c r="E93">
        <v>3</v>
      </c>
      <c r="F93">
        <v>2</v>
      </c>
      <c r="G93">
        <v>1.93</v>
      </c>
    </row>
    <row r="94" spans="1:7" x14ac:dyDescent="0.25">
      <c r="A94">
        <v>29028</v>
      </c>
      <c r="B94">
        <v>93</v>
      </c>
      <c r="C94">
        <v>2215</v>
      </c>
      <c r="D94">
        <v>150000</v>
      </c>
      <c r="E94">
        <v>4</v>
      </c>
      <c r="F94">
        <v>2</v>
      </c>
      <c r="G94">
        <v>0.39</v>
      </c>
    </row>
    <row r="95" spans="1:7" x14ac:dyDescent="0.25">
      <c r="A95">
        <v>27914</v>
      </c>
      <c r="B95">
        <v>94</v>
      </c>
      <c r="C95">
        <v>1456</v>
      </c>
      <c r="D95">
        <v>153500</v>
      </c>
      <c r="E95">
        <v>3</v>
      </c>
      <c r="F95">
        <v>2</v>
      </c>
      <c r="G95">
        <v>3.3</v>
      </c>
    </row>
    <row r="96" spans="1:7" x14ac:dyDescent="0.25">
      <c r="A96">
        <v>24864</v>
      </c>
      <c r="B96">
        <v>95</v>
      </c>
      <c r="C96">
        <v>1277</v>
      </c>
      <c r="D96">
        <v>155000</v>
      </c>
      <c r="E96">
        <v>2</v>
      </c>
      <c r="F96">
        <v>2</v>
      </c>
      <c r="G96">
        <v>4</v>
      </c>
    </row>
    <row r="97" spans="1:7" x14ac:dyDescent="0.25">
      <c r="A97">
        <v>26563</v>
      </c>
      <c r="B97">
        <v>96</v>
      </c>
      <c r="C97">
        <v>1502</v>
      </c>
      <c r="D97">
        <v>155000</v>
      </c>
      <c r="E97">
        <v>3</v>
      </c>
      <c r="F97">
        <v>2</v>
      </c>
      <c r="G97">
        <v>0.3</v>
      </c>
    </row>
    <row r="98" spans="1:7" x14ac:dyDescent="0.25">
      <c r="A98">
        <v>29828</v>
      </c>
      <c r="B98">
        <v>97</v>
      </c>
      <c r="C98">
        <v>1584</v>
      </c>
      <c r="D98">
        <v>155000</v>
      </c>
      <c r="E98">
        <v>3</v>
      </c>
      <c r="F98">
        <v>2</v>
      </c>
      <c r="G98">
        <v>2.41</v>
      </c>
    </row>
    <row r="99" spans="1:7" x14ac:dyDescent="0.25">
      <c r="A99">
        <v>27707</v>
      </c>
      <c r="B99">
        <v>98</v>
      </c>
      <c r="C99">
        <v>1500</v>
      </c>
      <c r="D99">
        <v>156900</v>
      </c>
      <c r="E99">
        <v>3</v>
      </c>
      <c r="F99">
        <v>3</v>
      </c>
      <c r="G99">
        <v>1.78</v>
      </c>
    </row>
    <row r="100" spans="1:7" x14ac:dyDescent="0.25">
      <c r="A100">
        <v>27232</v>
      </c>
      <c r="B100">
        <v>99</v>
      </c>
      <c r="C100">
        <v>2412</v>
      </c>
      <c r="D100">
        <v>157000</v>
      </c>
      <c r="E100">
        <v>4</v>
      </c>
      <c r="F100">
        <v>2</v>
      </c>
      <c r="G100">
        <v>3.01</v>
      </c>
    </row>
    <row r="101" spans="1:7" x14ac:dyDescent="0.25">
      <c r="A101">
        <v>26116</v>
      </c>
      <c r="B101">
        <v>100</v>
      </c>
      <c r="C101">
        <v>2159</v>
      </c>
      <c r="D101">
        <v>157500</v>
      </c>
      <c r="E101">
        <v>3</v>
      </c>
      <c r="F101">
        <v>2</v>
      </c>
      <c r="G101">
        <v>0.312</v>
      </c>
    </row>
    <row r="102" spans="1:7" x14ac:dyDescent="0.25">
      <c r="A102">
        <v>24984</v>
      </c>
      <c r="B102">
        <v>101</v>
      </c>
      <c r="C102">
        <v>1371</v>
      </c>
      <c r="D102">
        <v>159000</v>
      </c>
      <c r="E102">
        <v>3</v>
      </c>
      <c r="F102">
        <v>2</v>
      </c>
      <c r="G102">
        <v>3</v>
      </c>
    </row>
    <row r="103" spans="1:7" x14ac:dyDescent="0.25">
      <c r="A103">
        <v>24966</v>
      </c>
      <c r="B103">
        <v>102</v>
      </c>
      <c r="C103">
        <v>1344</v>
      </c>
      <c r="D103">
        <v>160000</v>
      </c>
      <c r="E103">
        <v>3</v>
      </c>
      <c r="F103">
        <v>2</v>
      </c>
      <c r="G103">
        <v>3.0129999999999999</v>
      </c>
    </row>
    <row r="104" spans="1:7" x14ac:dyDescent="0.25">
      <c r="A104">
        <v>28292</v>
      </c>
      <c r="B104">
        <v>103</v>
      </c>
      <c r="C104">
        <v>3190</v>
      </c>
      <c r="D104">
        <v>160000</v>
      </c>
      <c r="E104">
        <v>5</v>
      </c>
      <c r="F104">
        <v>2</v>
      </c>
      <c r="G104">
        <v>0.86</v>
      </c>
    </row>
    <row r="105" spans="1:7" x14ac:dyDescent="0.25">
      <c r="A105">
        <v>29759</v>
      </c>
      <c r="B105">
        <v>104</v>
      </c>
      <c r="C105">
        <v>1937</v>
      </c>
      <c r="D105">
        <v>160000</v>
      </c>
      <c r="E105">
        <v>3</v>
      </c>
      <c r="F105">
        <v>2</v>
      </c>
      <c r="G105">
        <v>3.89</v>
      </c>
    </row>
    <row r="106" spans="1:7" x14ac:dyDescent="0.25">
      <c r="A106">
        <v>27107</v>
      </c>
      <c r="B106">
        <v>105</v>
      </c>
      <c r="C106">
        <v>1216</v>
      </c>
      <c r="D106">
        <v>160450</v>
      </c>
      <c r="E106">
        <v>4</v>
      </c>
      <c r="F106">
        <v>2</v>
      </c>
      <c r="G106">
        <v>2</v>
      </c>
    </row>
    <row r="107" spans="1:7" x14ac:dyDescent="0.25">
      <c r="A107">
        <v>29695</v>
      </c>
      <c r="B107">
        <v>106</v>
      </c>
      <c r="C107">
        <v>1300</v>
      </c>
      <c r="D107">
        <v>161300</v>
      </c>
      <c r="E107">
        <v>3</v>
      </c>
      <c r="F107">
        <v>2</v>
      </c>
      <c r="G107">
        <v>1.75</v>
      </c>
    </row>
    <row r="108" spans="1:7" x14ac:dyDescent="0.25">
      <c r="A108">
        <v>29917</v>
      </c>
      <c r="B108">
        <v>107</v>
      </c>
      <c r="C108">
        <v>1497</v>
      </c>
      <c r="D108">
        <v>161650</v>
      </c>
      <c r="E108">
        <v>3</v>
      </c>
      <c r="F108">
        <v>2</v>
      </c>
      <c r="G108">
        <v>0.11</v>
      </c>
    </row>
    <row r="109" spans="1:7" x14ac:dyDescent="0.25">
      <c r="A109">
        <v>25974</v>
      </c>
      <c r="B109">
        <v>108</v>
      </c>
      <c r="C109">
        <v>1954</v>
      </c>
      <c r="D109">
        <v>162500</v>
      </c>
      <c r="E109">
        <v>3</v>
      </c>
      <c r="F109">
        <v>2</v>
      </c>
      <c r="G109">
        <v>2.74</v>
      </c>
    </row>
    <row r="110" spans="1:7" x14ac:dyDescent="0.25">
      <c r="A110">
        <v>29438</v>
      </c>
      <c r="B110">
        <v>109</v>
      </c>
      <c r="C110">
        <v>1600</v>
      </c>
      <c r="D110">
        <v>162900</v>
      </c>
      <c r="E110">
        <v>3</v>
      </c>
      <c r="F110">
        <v>2</v>
      </c>
      <c r="G110">
        <v>1.55</v>
      </c>
    </row>
    <row r="111" spans="1:7" x14ac:dyDescent="0.25">
      <c r="A111">
        <v>25435</v>
      </c>
      <c r="B111">
        <v>110</v>
      </c>
      <c r="C111">
        <v>1580</v>
      </c>
      <c r="D111">
        <v>163000</v>
      </c>
      <c r="E111">
        <v>3</v>
      </c>
      <c r="F111">
        <v>2</v>
      </c>
      <c r="G111">
        <v>0.66</v>
      </c>
    </row>
    <row r="112" spans="1:7" x14ac:dyDescent="0.25">
      <c r="A112">
        <v>26536</v>
      </c>
      <c r="B112">
        <v>111</v>
      </c>
      <c r="C112">
        <v>1640</v>
      </c>
      <c r="D112">
        <v>163000</v>
      </c>
      <c r="E112">
        <v>3</v>
      </c>
      <c r="F112">
        <v>2</v>
      </c>
      <c r="G112">
        <v>1.46</v>
      </c>
    </row>
    <row r="113" spans="1:7" x14ac:dyDescent="0.25">
      <c r="A113">
        <v>26486</v>
      </c>
      <c r="B113">
        <v>112</v>
      </c>
      <c r="C113">
        <v>1500</v>
      </c>
      <c r="D113">
        <v>163900</v>
      </c>
      <c r="E113">
        <v>3</v>
      </c>
      <c r="F113">
        <v>2</v>
      </c>
      <c r="G113">
        <v>1.5</v>
      </c>
    </row>
    <row r="114" spans="1:7" x14ac:dyDescent="0.25">
      <c r="A114">
        <v>27877</v>
      </c>
      <c r="B114">
        <v>113</v>
      </c>
      <c r="C114">
        <v>1690</v>
      </c>
      <c r="D114">
        <v>164900</v>
      </c>
      <c r="E114">
        <v>3</v>
      </c>
      <c r="F114">
        <v>2</v>
      </c>
      <c r="G114">
        <v>0.38300000000000001</v>
      </c>
    </row>
    <row r="115" spans="1:7" x14ac:dyDescent="0.25">
      <c r="A115">
        <v>26641</v>
      </c>
      <c r="B115">
        <v>114</v>
      </c>
      <c r="C115">
        <v>1350</v>
      </c>
      <c r="D115">
        <v>165000</v>
      </c>
      <c r="E115">
        <v>3</v>
      </c>
      <c r="F115">
        <v>2</v>
      </c>
      <c r="G115">
        <v>0.48</v>
      </c>
    </row>
    <row r="116" spans="1:7" x14ac:dyDescent="0.25">
      <c r="A116">
        <v>26883</v>
      </c>
      <c r="B116">
        <v>115</v>
      </c>
      <c r="C116">
        <v>1931</v>
      </c>
      <c r="D116">
        <v>165000</v>
      </c>
      <c r="E116">
        <v>3</v>
      </c>
      <c r="F116">
        <v>2</v>
      </c>
      <c r="G116">
        <v>0.24099999999999999</v>
      </c>
    </row>
    <row r="117" spans="1:7" x14ac:dyDescent="0.25">
      <c r="A117">
        <v>26917</v>
      </c>
      <c r="B117">
        <v>116</v>
      </c>
      <c r="C117">
        <v>2468</v>
      </c>
      <c r="D117">
        <v>165000</v>
      </c>
      <c r="E117">
        <v>5</v>
      </c>
      <c r="F117">
        <v>2</v>
      </c>
      <c r="G117">
        <v>0.4</v>
      </c>
    </row>
    <row r="118" spans="1:7" x14ac:dyDescent="0.25">
      <c r="A118">
        <v>24701</v>
      </c>
      <c r="B118">
        <v>117</v>
      </c>
      <c r="C118">
        <v>1911</v>
      </c>
      <c r="D118">
        <v>168000</v>
      </c>
      <c r="E118">
        <v>3</v>
      </c>
      <c r="F118">
        <v>2</v>
      </c>
      <c r="G118">
        <v>0.82</v>
      </c>
    </row>
    <row r="119" spans="1:7" x14ac:dyDescent="0.25">
      <c r="A119">
        <v>25895</v>
      </c>
      <c r="B119">
        <v>118</v>
      </c>
      <c r="C119">
        <v>1662</v>
      </c>
      <c r="D119">
        <v>168000</v>
      </c>
      <c r="E119">
        <v>3</v>
      </c>
      <c r="F119">
        <v>2</v>
      </c>
      <c r="G119">
        <v>0.24099999999999999</v>
      </c>
    </row>
    <row r="120" spans="1:7" x14ac:dyDescent="0.25">
      <c r="A120">
        <v>28350</v>
      </c>
      <c r="B120">
        <v>119</v>
      </c>
      <c r="C120">
        <v>1744</v>
      </c>
      <c r="D120">
        <v>168500</v>
      </c>
      <c r="E120">
        <v>3</v>
      </c>
      <c r="F120">
        <v>2</v>
      </c>
      <c r="G120">
        <v>5.77</v>
      </c>
    </row>
    <row r="121" spans="1:7" x14ac:dyDescent="0.25">
      <c r="A121">
        <v>26949</v>
      </c>
      <c r="B121">
        <v>120</v>
      </c>
      <c r="C121">
        <v>2028</v>
      </c>
      <c r="D121">
        <v>169000</v>
      </c>
      <c r="E121">
        <v>3</v>
      </c>
      <c r="F121">
        <v>2</v>
      </c>
      <c r="G121">
        <v>3.42</v>
      </c>
    </row>
    <row r="122" spans="1:7" x14ac:dyDescent="0.25">
      <c r="A122">
        <v>27633</v>
      </c>
      <c r="B122">
        <v>121</v>
      </c>
      <c r="C122">
        <v>1972</v>
      </c>
      <c r="D122">
        <v>169900</v>
      </c>
      <c r="E122">
        <v>3</v>
      </c>
      <c r="F122">
        <v>2</v>
      </c>
      <c r="G122">
        <v>0.83299999999999996</v>
      </c>
    </row>
    <row r="123" spans="1:7" x14ac:dyDescent="0.25">
      <c r="A123">
        <v>25944</v>
      </c>
      <c r="B123">
        <v>122</v>
      </c>
      <c r="C123">
        <v>1344</v>
      </c>
      <c r="D123">
        <v>171500</v>
      </c>
      <c r="E123">
        <v>3</v>
      </c>
      <c r="F123">
        <v>2</v>
      </c>
      <c r="G123">
        <v>0.68200000000000005</v>
      </c>
    </row>
    <row r="124" spans="1:7" x14ac:dyDescent="0.25">
      <c r="A124">
        <v>27686</v>
      </c>
      <c r="B124">
        <v>123</v>
      </c>
      <c r="C124">
        <v>1684</v>
      </c>
      <c r="D124">
        <v>172000</v>
      </c>
      <c r="E124">
        <v>3</v>
      </c>
      <c r="F124">
        <v>2</v>
      </c>
      <c r="G124">
        <v>0.73499999999999999</v>
      </c>
    </row>
    <row r="125" spans="1:7" x14ac:dyDescent="0.25">
      <c r="A125">
        <v>25951</v>
      </c>
      <c r="B125">
        <v>124</v>
      </c>
      <c r="C125">
        <v>1323</v>
      </c>
      <c r="D125">
        <v>172900</v>
      </c>
      <c r="E125">
        <v>3</v>
      </c>
      <c r="F125">
        <v>2</v>
      </c>
      <c r="G125">
        <v>8.0500000000000007</v>
      </c>
    </row>
    <row r="126" spans="1:7" x14ac:dyDescent="0.25">
      <c r="A126">
        <v>28107</v>
      </c>
      <c r="B126">
        <v>125</v>
      </c>
      <c r="C126">
        <v>1720</v>
      </c>
      <c r="D126">
        <v>173600</v>
      </c>
      <c r="E126">
        <v>3</v>
      </c>
      <c r="F126">
        <v>2</v>
      </c>
      <c r="G126">
        <v>0.45900000000000002</v>
      </c>
    </row>
    <row r="127" spans="1:7" x14ac:dyDescent="0.25">
      <c r="A127">
        <v>28434</v>
      </c>
      <c r="B127">
        <v>126</v>
      </c>
      <c r="C127">
        <v>2036</v>
      </c>
      <c r="D127">
        <v>174950</v>
      </c>
      <c r="E127">
        <v>4</v>
      </c>
      <c r="F127">
        <v>3</v>
      </c>
      <c r="G127">
        <v>0.13</v>
      </c>
    </row>
    <row r="128" spans="1:7" x14ac:dyDescent="0.25">
      <c r="A128">
        <v>25325</v>
      </c>
      <c r="B128">
        <v>127</v>
      </c>
      <c r="C128">
        <v>2928</v>
      </c>
      <c r="D128">
        <v>175000</v>
      </c>
      <c r="E128">
        <v>4</v>
      </c>
      <c r="F128">
        <v>3</v>
      </c>
      <c r="G128">
        <v>0.45</v>
      </c>
    </row>
    <row r="129" spans="1:7" x14ac:dyDescent="0.25">
      <c r="A129">
        <v>29249</v>
      </c>
      <c r="B129">
        <v>128</v>
      </c>
      <c r="C129">
        <v>1824</v>
      </c>
      <c r="D129">
        <v>178000</v>
      </c>
      <c r="E129">
        <v>4</v>
      </c>
      <c r="F129">
        <v>2</v>
      </c>
      <c r="G129">
        <v>0.8</v>
      </c>
    </row>
    <row r="130" spans="1:7" x14ac:dyDescent="0.25">
      <c r="A130">
        <v>25826</v>
      </c>
      <c r="B130">
        <v>129</v>
      </c>
      <c r="C130">
        <v>1600</v>
      </c>
      <c r="D130">
        <v>180000</v>
      </c>
      <c r="E130">
        <v>3</v>
      </c>
      <c r="F130">
        <v>2</v>
      </c>
      <c r="G130">
        <v>3</v>
      </c>
    </row>
    <row r="131" spans="1:7" x14ac:dyDescent="0.25">
      <c r="A131">
        <v>27057</v>
      </c>
      <c r="B131">
        <v>130</v>
      </c>
      <c r="C131">
        <v>1499</v>
      </c>
      <c r="D131">
        <v>180000</v>
      </c>
      <c r="E131">
        <v>3</v>
      </c>
      <c r="F131">
        <v>3</v>
      </c>
      <c r="G131">
        <v>6.42</v>
      </c>
    </row>
    <row r="132" spans="1:7" x14ac:dyDescent="0.25">
      <c r="A132">
        <v>25555</v>
      </c>
      <c r="B132">
        <v>131</v>
      </c>
      <c r="C132">
        <v>1950</v>
      </c>
      <c r="D132">
        <v>181000</v>
      </c>
      <c r="E132">
        <v>3</v>
      </c>
      <c r="F132">
        <v>2</v>
      </c>
      <c r="G132">
        <v>0.33500000000000002</v>
      </c>
    </row>
    <row r="133" spans="1:7" x14ac:dyDescent="0.25">
      <c r="A133">
        <v>28695</v>
      </c>
      <c r="B133">
        <v>132</v>
      </c>
      <c r="C133">
        <v>1622</v>
      </c>
      <c r="D133">
        <v>184900</v>
      </c>
      <c r="E133">
        <v>3</v>
      </c>
      <c r="F133">
        <v>2</v>
      </c>
      <c r="G133">
        <v>2.5</v>
      </c>
    </row>
    <row r="134" spans="1:7" x14ac:dyDescent="0.25">
      <c r="A134">
        <v>25978</v>
      </c>
      <c r="B134">
        <v>133</v>
      </c>
      <c r="C134">
        <v>1962</v>
      </c>
      <c r="D134">
        <v>190000</v>
      </c>
      <c r="E134">
        <v>3</v>
      </c>
      <c r="F134">
        <v>1</v>
      </c>
      <c r="G134">
        <v>0.39</v>
      </c>
    </row>
    <row r="135" spans="1:7" x14ac:dyDescent="0.25">
      <c r="A135">
        <v>27925</v>
      </c>
      <c r="B135">
        <v>134</v>
      </c>
      <c r="C135">
        <v>2357</v>
      </c>
      <c r="D135">
        <v>190000</v>
      </c>
      <c r="E135">
        <v>5</v>
      </c>
      <c r="F135">
        <v>2</v>
      </c>
      <c r="G135">
        <v>0.22</v>
      </c>
    </row>
    <row r="136" spans="1:7" x14ac:dyDescent="0.25">
      <c r="A136">
        <v>25303</v>
      </c>
      <c r="B136">
        <v>135</v>
      </c>
      <c r="C136">
        <v>1875</v>
      </c>
      <c r="D136">
        <v>192000</v>
      </c>
      <c r="E136">
        <v>3</v>
      </c>
      <c r="F136">
        <v>2</v>
      </c>
      <c r="G136">
        <v>0.318</v>
      </c>
    </row>
    <row r="137" spans="1:7" x14ac:dyDescent="0.25">
      <c r="A137">
        <v>28356</v>
      </c>
      <c r="B137">
        <v>136</v>
      </c>
      <c r="C137">
        <v>1776</v>
      </c>
      <c r="D137">
        <v>192000</v>
      </c>
      <c r="E137">
        <v>3</v>
      </c>
      <c r="F137">
        <v>2</v>
      </c>
      <c r="G137">
        <v>5.2</v>
      </c>
    </row>
    <row r="138" spans="1:7" x14ac:dyDescent="0.25">
      <c r="A138">
        <v>25984</v>
      </c>
      <c r="B138">
        <v>137</v>
      </c>
      <c r="C138">
        <v>2016</v>
      </c>
      <c r="D138">
        <v>193000</v>
      </c>
      <c r="E138">
        <v>3</v>
      </c>
      <c r="F138">
        <v>2</v>
      </c>
      <c r="G138">
        <v>3.5</v>
      </c>
    </row>
    <row r="139" spans="1:7" x14ac:dyDescent="0.25">
      <c r="A139">
        <v>28203</v>
      </c>
      <c r="B139">
        <v>138</v>
      </c>
      <c r="C139">
        <v>1550</v>
      </c>
      <c r="D139">
        <v>194172</v>
      </c>
      <c r="E139">
        <v>3</v>
      </c>
      <c r="F139">
        <v>2</v>
      </c>
      <c r="G139">
        <v>3.1</v>
      </c>
    </row>
    <row r="140" spans="1:7" x14ac:dyDescent="0.25">
      <c r="A140">
        <v>25301</v>
      </c>
      <c r="B140">
        <v>139</v>
      </c>
      <c r="C140">
        <v>1915</v>
      </c>
      <c r="D140">
        <v>194900</v>
      </c>
      <c r="E140">
        <v>3</v>
      </c>
      <c r="F140">
        <v>2</v>
      </c>
      <c r="G140">
        <v>0.5</v>
      </c>
    </row>
    <row r="141" spans="1:7" x14ac:dyDescent="0.25">
      <c r="A141">
        <v>26029</v>
      </c>
      <c r="B141">
        <v>140</v>
      </c>
      <c r="C141">
        <v>1900</v>
      </c>
      <c r="D141">
        <v>198000</v>
      </c>
      <c r="E141">
        <v>3</v>
      </c>
      <c r="F141">
        <v>2</v>
      </c>
      <c r="G141">
        <v>8</v>
      </c>
    </row>
    <row r="142" spans="1:7" x14ac:dyDescent="0.25">
      <c r="A142">
        <v>29322</v>
      </c>
      <c r="B142">
        <v>141</v>
      </c>
      <c r="C142">
        <v>1875</v>
      </c>
      <c r="D142">
        <v>200000</v>
      </c>
      <c r="E142">
        <v>3</v>
      </c>
      <c r="F142">
        <v>2</v>
      </c>
      <c r="G142">
        <v>0.318</v>
      </c>
    </row>
    <row r="143" spans="1:7" x14ac:dyDescent="0.25">
      <c r="A143">
        <v>29696</v>
      </c>
      <c r="B143">
        <v>142</v>
      </c>
      <c r="C143">
        <v>1760</v>
      </c>
      <c r="D143">
        <v>200000</v>
      </c>
      <c r="E143">
        <v>3</v>
      </c>
      <c r="F143">
        <v>2</v>
      </c>
      <c r="G143">
        <v>1.5</v>
      </c>
    </row>
    <row r="144" spans="1:7" x14ac:dyDescent="0.25">
      <c r="A144">
        <v>26912</v>
      </c>
      <c r="B144">
        <v>143</v>
      </c>
      <c r="C144">
        <v>1950</v>
      </c>
      <c r="D144">
        <v>205000</v>
      </c>
      <c r="E144">
        <v>4</v>
      </c>
      <c r="F144">
        <v>3</v>
      </c>
      <c r="G144">
        <v>8.3800000000000008</v>
      </c>
    </row>
    <row r="145" spans="1:7" x14ac:dyDescent="0.25">
      <c r="A145">
        <v>28771</v>
      </c>
      <c r="B145">
        <v>144</v>
      </c>
      <c r="C145">
        <v>2218</v>
      </c>
      <c r="D145">
        <v>205250</v>
      </c>
      <c r="E145">
        <v>4</v>
      </c>
      <c r="F145">
        <v>2</v>
      </c>
      <c r="G145">
        <v>0.36</v>
      </c>
    </row>
    <row r="146" spans="1:7" x14ac:dyDescent="0.25">
      <c r="A146">
        <v>26017</v>
      </c>
      <c r="B146">
        <v>145</v>
      </c>
      <c r="C146">
        <v>2376</v>
      </c>
      <c r="D146">
        <v>208400</v>
      </c>
      <c r="E146">
        <v>4</v>
      </c>
      <c r="F146">
        <v>2</v>
      </c>
      <c r="G146">
        <v>0.5</v>
      </c>
    </row>
    <row r="147" spans="1:7" x14ac:dyDescent="0.25">
      <c r="A147">
        <v>24987</v>
      </c>
      <c r="B147">
        <v>146</v>
      </c>
      <c r="C147">
        <v>900</v>
      </c>
      <c r="D147">
        <v>212000</v>
      </c>
      <c r="E147">
        <v>1</v>
      </c>
      <c r="F147">
        <v>1</v>
      </c>
      <c r="G147">
        <v>10.01</v>
      </c>
    </row>
    <row r="148" spans="1:7" x14ac:dyDescent="0.25">
      <c r="A148">
        <v>25837</v>
      </c>
      <c r="B148">
        <v>147</v>
      </c>
      <c r="C148">
        <v>1872</v>
      </c>
      <c r="D148">
        <v>215000</v>
      </c>
      <c r="E148">
        <v>3</v>
      </c>
      <c r="F148">
        <v>1</v>
      </c>
      <c r="G148">
        <v>0.30099999999999999</v>
      </c>
    </row>
    <row r="149" spans="1:7" x14ac:dyDescent="0.25">
      <c r="A149">
        <v>29985</v>
      </c>
      <c r="B149">
        <v>148</v>
      </c>
      <c r="C149">
        <v>2235</v>
      </c>
      <c r="D149">
        <v>219000</v>
      </c>
      <c r="E149">
        <v>4</v>
      </c>
      <c r="F149">
        <v>2</v>
      </c>
      <c r="G149">
        <v>0.53</v>
      </c>
    </row>
    <row r="150" spans="1:7" x14ac:dyDescent="0.25">
      <c r="A150">
        <v>22833</v>
      </c>
      <c r="B150">
        <v>149</v>
      </c>
      <c r="C150">
        <v>1757</v>
      </c>
      <c r="D150">
        <v>220000</v>
      </c>
      <c r="E150">
        <v>3</v>
      </c>
      <c r="F150">
        <v>2</v>
      </c>
      <c r="G150">
        <v>28.5</v>
      </c>
    </row>
    <row r="151" spans="1:7" x14ac:dyDescent="0.25">
      <c r="A151">
        <v>23066</v>
      </c>
      <c r="B151">
        <v>150</v>
      </c>
      <c r="C151">
        <v>2016</v>
      </c>
      <c r="D151">
        <v>220000</v>
      </c>
      <c r="E151">
        <v>3</v>
      </c>
      <c r="F151">
        <v>2</v>
      </c>
      <c r="G151">
        <v>1.04</v>
      </c>
    </row>
    <row r="152" spans="1:7" x14ac:dyDescent="0.25">
      <c r="A152">
        <v>29586</v>
      </c>
      <c r="B152">
        <v>151</v>
      </c>
      <c r="C152">
        <v>2700</v>
      </c>
      <c r="D152">
        <v>222000</v>
      </c>
      <c r="E152">
        <v>3</v>
      </c>
      <c r="F152">
        <v>2</v>
      </c>
      <c r="G152">
        <v>0.32100000000000001</v>
      </c>
    </row>
    <row r="153" spans="1:7" x14ac:dyDescent="0.25">
      <c r="A153">
        <v>28276</v>
      </c>
      <c r="B153">
        <v>152</v>
      </c>
      <c r="C153">
        <v>1944</v>
      </c>
      <c r="D153">
        <v>224000</v>
      </c>
      <c r="E153">
        <v>3</v>
      </c>
      <c r="F153">
        <v>2</v>
      </c>
      <c r="G153">
        <v>0.8</v>
      </c>
    </row>
    <row r="154" spans="1:7" x14ac:dyDescent="0.25">
      <c r="A154">
        <v>25188</v>
      </c>
      <c r="B154">
        <v>153</v>
      </c>
      <c r="C154">
        <v>1800</v>
      </c>
      <c r="D154">
        <v>225000</v>
      </c>
      <c r="E154">
        <v>3</v>
      </c>
      <c r="F154">
        <v>2</v>
      </c>
      <c r="G154">
        <v>7.07</v>
      </c>
    </row>
    <row r="155" spans="1:7" x14ac:dyDescent="0.25">
      <c r="A155">
        <v>25724</v>
      </c>
      <c r="B155">
        <v>154</v>
      </c>
      <c r="C155">
        <v>2180</v>
      </c>
      <c r="D155">
        <v>225000</v>
      </c>
      <c r="E155">
        <v>4</v>
      </c>
      <c r="F155">
        <v>2</v>
      </c>
      <c r="G155">
        <v>0.376</v>
      </c>
    </row>
    <row r="156" spans="1:7" x14ac:dyDescent="0.25">
      <c r="A156">
        <v>28511</v>
      </c>
      <c r="B156">
        <v>155</v>
      </c>
      <c r="C156">
        <v>2032</v>
      </c>
      <c r="D156">
        <v>225000</v>
      </c>
      <c r="E156">
        <v>4</v>
      </c>
      <c r="F156">
        <v>2</v>
      </c>
      <c r="G156">
        <v>0.65300000000000002</v>
      </c>
    </row>
    <row r="157" spans="1:7" x14ac:dyDescent="0.25">
      <c r="A157">
        <v>28105</v>
      </c>
      <c r="B157">
        <v>156</v>
      </c>
      <c r="C157">
        <v>2540</v>
      </c>
      <c r="D157">
        <v>227900</v>
      </c>
      <c r="E157">
        <v>4</v>
      </c>
      <c r="F157">
        <v>2</v>
      </c>
      <c r="G157">
        <v>0.45900000000000002</v>
      </c>
    </row>
    <row r="158" spans="1:7" x14ac:dyDescent="0.25">
      <c r="A158">
        <v>26294</v>
      </c>
      <c r="B158">
        <v>157</v>
      </c>
      <c r="C158">
        <v>2798</v>
      </c>
      <c r="D158">
        <v>229000</v>
      </c>
      <c r="E158">
        <v>4</v>
      </c>
      <c r="F158">
        <v>3</v>
      </c>
      <c r="G158">
        <v>1.2</v>
      </c>
    </row>
    <row r="159" spans="1:7" x14ac:dyDescent="0.25">
      <c r="A159">
        <v>27427</v>
      </c>
      <c r="B159">
        <v>158</v>
      </c>
      <c r="C159">
        <v>1717</v>
      </c>
      <c r="D159">
        <v>229500</v>
      </c>
      <c r="E159">
        <v>3</v>
      </c>
      <c r="F159">
        <v>2</v>
      </c>
      <c r="G159">
        <v>5</v>
      </c>
    </row>
    <row r="160" spans="1:7" x14ac:dyDescent="0.25">
      <c r="A160">
        <v>25754</v>
      </c>
      <c r="B160">
        <v>159</v>
      </c>
      <c r="C160">
        <v>2159</v>
      </c>
      <c r="D160">
        <v>232000</v>
      </c>
      <c r="E160">
        <v>4</v>
      </c>
      <c r="F160">
        <v>2</v>
      </c>
      <c r="G160">
        <v>0.54</v>
      </c>
    </row>
    <row r="161" spans="1:7" x14ac:dyDescent="0.25">
      <c r="A161">
        <v>25209</v>
      </c>
      <c r="B161">
        <v>160</v>
      </c>
      <c r="C161">
        <v>2877</v>
      </c>
      <c r="D161">
        <v>235000</v>
      </c>
      <c r="E161">
        <v>3</v>
      </c>
      <c r="F161">
        <v>3</v>
      </c>
      <c r="G161">
        <v>0.64</v>
      </c>
    </row>
    <row r="162" spans="1:7" x14ac:dyDescent="0.25">
      <c r="A162">
        <v>26158</v>
      </c>
      <c r="B162">
        <v>161</v>
      </c>
      <c r="C162">
        <v>2446</v>
      </c>
      <c r="D162">
        <v>240000</v>
      </c>
      <c r="E162">
        <v>5</v>
      </c>
      <c r="F162">
        <v>3</v>
      </c>
      <c r="G162">
        <v>0.35199999999999998</v>
      </c>
    </row>
    <row r="163" spans="1:7" x14ac:dyDescent="0.25">
      <c r="A163">
        <v>25687</v>
      </c>
      <c r="B163">
        <v>162</v>
      </c>
      <c r="C163">
        <v>1845</v>
      </c>
      <c r="D163">
        <v>247000</v>
      </c>
      <c r="E163">
        <v>3</v>
      </c>
      <c r="F163">
        <v>2</v>
      </c>
      <c r="G163">
        <v>3.82</v>
      </c>
    </row>
    <row r="164" spans="1:7" x14ac:dyDescent="0.25">
      <c r="A164">
        <v>28184</v>
      </c>
      <c r="B164">
        <v>163</v>
      </c>
      <c r="C164">
        <v>2987</v>
      </c>
      <c r="D164">
        <v>252000</v>
      </c>
      <c r="E164">
        <v>4</v>
      </c>
      <c r="F164">
        <v>3</v>
      </c>
      <c r="G164">
        <v>0.91</v>
      </c>
    </row>
    <row r="165" spans="1:7" x14ac:dyDescent="0.25">
      <c r="A165">
        <v>27189</v>
      </c>
      <c r="B165">
        <v>164</v>
      </c>
      <c r="C165">
        <v>3605</v>
      </c>
      <c r="D165">
        <v>255000</v>
      </c>
      <c r="E165">
        <v>4</v>
      </c>
      <c r="F165">
        <v>3</v>
      </c>
      <c r="G165">
        <v>0.56999999999999995</v>
      </c>
    </row>
    <row r="166" spans="1:7" x14ac:dyDescent="0.25">
      <c r="A166">
        <v>29542</v>
      </c>
      <c r="B166">
        <v>165</v>
      </c>
      <c r="C166">
        <v>2935</v>
      </c>
      <c r="D166">
        <v>258500</v>
      </c>
      <c r="E166">
        <v>3</v>
      </c>
      <c r="F166">
        <v>3</v>
      </c>
      <c r="G166">
        <v>0.89</v>
      </c>
    </row>
    <row r="167" spans="1:7" x14ac:dyDescent="0.25">
      <c r="A167">
        <v>26925</v>
      </c>
      <c r="B167">
        <v>166</v>
      </c>
      <c r="C167">
        <v>2732</v>
      </c>
      <c r="D167">
        <v>278000</v>
      </c>
      <c r="E167">
        <v>4</v>
      </c>
      <c r="F167">
        <v>3</v>
      </c>
      <c r="G167">
        <v>0.4</v>
      </c>
    </row>
    <row r="168" spans="1:7" x14ac:dyDescent="0.25">
      <c r="A168">
        <v>26273</v>
      </c>
      <c r="B168">
        <v>167</v>
      </c>
      <c r="C168">
        <v>3104</v>
      </c>
      <c r="D168">
        <v>279500</v>
      </c>
      <c r="E168">
        <v>4</v>
      </c>
      <c r="F168">
        <v>2</v>
      </c>
      <c r="G168">
        <v>2.3199999999999998</v>
      </c>
    </row>
    <row r="169" spans="1:7" x14ac:dyDescent="0.25">
      <c r="A169">
        <v>23505</v>
      </c>
      <c r="B169">
        <v>168</v>
      </c>
      <c r="C169">
        <v>2980</v>
      </c>
      <c r="D169">
        <v>289000</v>
      </c>
      <c r="E169">
        <v>4</v>
      </c>
      <c r="F169">
        <v>3</v>
      </c>
      <c r="G169">
        <v>3.03</v>
      </c>
    </row>
    <row r="170" spans="1:7" x14ac:dyDescent="0.25">
      <c r="A170">
        <v>26194</v>
      </c>
      <c r="B170">
        <v>169</v>
      </c>
      <c r="C170">
        <v>2496</v>
      </c>
      <c r="D170">
        <v>290000</v>
      </c>
      <c r="E170">
        <v>4</v>
      </c>
      <c r="F170">
        <v>2</v>
      </c>
      <c r="G170">
        <v>0.97</v>
      </c>
    </row>
    <row r="171" spans="1:7" x14ac:dyDescent="0.25">
      <c r="A171">
        <v>25448</v>
      </c>
      <c r="B171">
        <v>170</v>
      </c>
      <c r="C171">
        <v>2767</v>
      </c>
      <c r="D171">
        <v>295000</v>
      </c>
      <c r="E171">
        <v>4</v>
      </c>
      <c r="F171">
        <v>3</v>
      </c>
      <c r="G171">
        <v>0.41</v>
      </c>
    </row>
    <row r="172" spans="1:7" x14ac:dyDescent="0.25">
      <c r="A172">
        <v>29209</v>
      </c>
      <c r="B172">
        <v>171</v>
      </c>
      <c r="C172">
        <v>3551</v>
      </c>
      <c r="D172">
        <v>299500</v>
      </c>
      <c r="E172">
        <v>5</v>
      </c>
      <c r="F172">
        <v>3</v>
      </c>
      <c r="G172">
        <v>4.04</v>
      </c>
    </row>
    <row r="173" spans="1:7" x14ac:dyDescent="0.25">
      <c r="A173">
        <v>23362</v>
      </c>
      <c r="B173">
        <v>172</v>
      </c>
      <c r="C173">
        <v>2824</v>
      </c>
      <c r="D173">
        <v>315000</v>
      </c>
      <c r="E173">
        <v>3</v>
      </c>
      <c r="F173">
        <v>2</v>
      </c>
      <c r="G173">
        <v>3.3</v>
      </c>
    </row>
    <row r="174" spans="1:7" x14ac:dyDescent="0.25">
      <c r="A174">
        <v>27830</v>
      </c>
      <c r="B174">
        <v>173</v>
      </c>
      <c r="C174">
        <v>3064</v>
      </c>
      <c r="D174">
        <v>345000</v>
      </c>
      <c r="E174">
        <v>3</v>
      </c>
      <c r="F174">
        <v>2</v>
      </c>
      <c r="G174">
        <v>0.3</v>
      </c>
    </row>
    <row r="175" spans="1:7" x14ac:dyDescent="0.25">
      <c r="A175">
        <v>24899</v>
      </c>
      <c r="B175">
        <v>174</v>
      </c>
      <c r="C175">
        <v>5532</v>
      </c>
      <c r="D175">
        <v>350000</v>
      </c>
      <c r="E175">
        <v>4</v>
      </c>
      <c r="F175">
        <v>3</v>
      </c>
      <c r="G175">
        <v>5.17</v>
      </c>
    </row>
    <row r="176" spans="1:7" x14ac:dyDescent="0.25">
      <c r="A176">
        <v>26178</v>
      </c>
      <c r="B176">
        <v>175</v>
      </c>
      <c r="C176">
        <v>5375</v>
      </c>
      <c r="D176">
        <v>380000</v>
      </c>
      <c r="E176">
        <v>4</v>
      </c>
      <c r="F176">
        <v>3</v>
      </c>
      <c r="G176">
        <v>10.19</v>
      </c>
    </row>
    <row r="177" spans="1:7" x14ac:dyDescent="0.25">
      <c r="A177">
        <v>25567</v>
      </c>
      <c r="B177">
        <v>176</v>
      </c>
      <c r="C177">
        <v>2449</v>
      </c>
      <c r="D177">
        <v>410400</v>
      </c>
      <c r="E177">
        <v>4</v>
      </c>
      <c r="F177">
        <v>3</v>
      </c>
      <c r="G177">
        <v>19.7</v>
      </c>
    </row>
    <row r="178" spans="1:7" x14ac:dyDescent="0.25">
      <c r="A178">
        <v>29833</v>
      </c>
      <c r="B178">
        <v>177</v>
      </c>
      <c r="C178">
        <v>1456</v>
      </c>
      <c r="D178">
        <v>450000</v>
      </c>
      <c r="E178">
        <v>3</v>
      </c>
      <c r="F178">
        <v>2</v>
      </c>
      <c r="G178">
        <v>125</v>
      </c>
    </row>
    <row r="179" spans="1:7" x14ac:dyDescent="0.25">
      <c r="A179">
        <v>25171</v>
      </c>
      <c r="B179">
        <v>178</v>
      </c>
      <c r="C179">
        <v>4263</v>
      </c>
      <c r="D179">
        <v>545000</v>
      </c>
      <c r="E179">
        <v>3</v>
      </c>
      <c r="F179">
        <v>3</v>
      </c>
      <c r="G179">
        <v>1.1299999999999999</v>
      </c>
    </row>
    <row r="181" spans="1:7" x14ac:dyDescent="0.25">
      <c r="B181" t="s">
        <v>6</v>
      </c>
      <c r="C181">
        <f>AVERAGE(D2:D179)</f>
        <v>157224.70224719102</v>
      </c>
    </row>
    <row r="182" spans="1:7" x14ac:dyDescent="0.25">
      <c r="B182" t="s">
        <v>7</v>
      </c>
      <c r="C182">
        <f>_xlfn.VAR.P(D2:D179)</f>
        <v>5945864688.4562874</v>
      </c>
    </row>
    <row r="183" spans="1:7" x14ac:dyDescent="0.25">
      <c r="B183" t="s">
        <v>8</v>
      </c>
      <c r="C183">
        <f>_xlfn.STDEV.P(D2:D179)</f>
        <v>77109.43320020118</v>
      </c>
    </row>
    <row r="184" spans="1:7" x14ac:dyDescent="0.25">
      <c r="B184" t="s">
        <v>9</v>
      </c>
      <c r="C184">
        <f>MEDIAN(D2:D179)</f>
        <v>149350</v>
      </c>
    </row>
    <row r="185" spans="1:7" x14ac:dyDescent="0.25">
      <c r="B185" t="s">
        <v>10</v>
      </c>
      <c r="C185">
        <f>MODE(D2:D179)</f>
        <v>130000</v>
      </c>
    </row>
  </sheetData>
  <sortState ref="A2:H185">
    <sortCondition ref="D1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2" sqref="B2"/>
    </sheetView>
  </sheetViews>
  <sheetFormatPr defaultRowHeight="15" x14ac:dyDescent="0.25"/>
  <cols>
    <col min="1" max="1" width="6.42578125" bestFit="1" customWidth="1"/>
    <col min="5" max="5" width="11" bestFit="1" customWidth="1"/>
  </cols>
  <sheetData>
    <row r="1" spans="1:7" ht="38.25" thickBot="1" x14ac:dyDescent="0.35">
      <c r="A1" s="32" t="s">
        <v>112</v>
      </c>
      <c r="B1" s="32" t="s">
        <v>113</v>
      </c>
    </row>
    <row r="2" spans="1:7" ht="19.5" thickBot="1" x14ac:dyDescent="0.35">
      <c r="A2" s="33">
        <v>1597</v>
      </c>
      <c r="B2" s="33">
        <v>130000</v>
      </c>
      <c r="E2" s="29" t="s">
        <v>115</v>
      </c>
      <c r="F2" s="29" t="s">
        <v>112</v>
      </c>
      <c r="G2" s="29" t="s">
        <v>113</v>
      </c>
    </row>
    <row r="3" spans="1:7" ht="19.5" thickBot="1" x14ac:dyDescent="0.35">
      <c r="A3" s="33">
        <v>1880</v>
      </c>
      <c r="B3" s="33">
        <v>115750</v>
      </c>
      <c r="E3" s="27" t="s">
        <v>112</v>
      </c>
      <c r="F3" s="27">
        <f>VARP(Correlation!$A$2:$A$11)</f>
        <v>317600.2</v>
      </c>
      <c r="G3" s="27"/>
    </row>
    <row r="4" spans="1:7" ht="19.5" thickBot="1" x14ac:dyDescent="0.35">
      <c r="A4" s="33">
        <v>1610</v>
      </c>
      <c r="B4" s="33">
        <v>121300</v>
      </c>
      <c r="E4" s="28" t="s">
        <v>113</v>
      </c>
      <c r="F4" s="28">
        <v>19185695</v>
      </c>
      <c r="G4" s="28">
        <f>VARP(Correlation!$B$2:$B$11)</f>
        <v>1423780025</v>
      </c>
    </row>
    <row r="5" spans="1:7" ht="19.5" thickBot="1" x14ac:dyDescent="0.35">
      <c r="A5" s="33">
        <v>3382</v>
      </c>
      <c r="B5" s="33">
        <v>230000</v>
      </c>
    </row>
    <row r="6" spans="1:7" ht="19.5" thickBot="1" x14ac:dyDescent="0.35">
      <c r="A6" s="33">
        <v>1605</v>
      </c>
      <c r="B6" s="33">
        <v>139900</v>
      </c>
    </row>
    <row r="7" spans="1:7" ht="19.5" thickBot="1" x14ac:dyDescent="0.35">
      <c r="A7" s="33">
        <v>1660</v>
      </c>
      <c r="B7" s="33">
        <v>95000</v>
      </c>
    </row>
    <row r="8" spans="1:7" ht="19.5" thickBot="1" x14ac:dyDescent="0.35">
      <c r="A8" s="33">
        <v>2272</v>
      </c>
      <c r="B8" s="33">
        <v>186900</v>
      </c>
      <c r="E8" s="29" t="s">
        <v>114</v>
      </c>
      <c r="F8" s="29" t="s">
        <v>112</v>
      </c>
      <c r="G8" s="29" t="s">
        <v>113</v>
      </c>
    </row>
    <row r="9" spans="1:7" ht="19.5" thickBot="1" x14ac:dyDescent="0.35">
      <c r="A9" s="33">
        <v>1861</v>
      </c>
      <c r="B9" s="33">
        <v>137000</v>
      </c>
      <c r="E9" s="27" t="s">
        <v>112</v>
      </c>
      <c r="F9" s="27">
        <v>1</v>
      </c>
      <c r="G9" s="27"/>
    </row>
    <row r="10" spans="1:7" ht="19.5" thickBot="1" x14ac:dyDescent="0.35">
      <c r="A10" s="33">
        <v>2643</v>
      </c>
      <c r="B10" s="33">
        <v>170000</v>
      </c>
      <c r="E10" s="28" t="s">
        <v>113</v>
      </c>
      <c r="F10" s="28">
        <v>0.90222676109742961</v>
      </c>
      <c r="G10" s="28">
        <v>1</v>
      </c>
    </row>
    <row r="11" spans="1:7" ht="19.5" thickBot="1" x14ac:dyDescent="0.35">
      <c r="A11" s="33">
        <v>1600</v>
      </c>
      <c r="B11" s="33">
        <v>125000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sqref="A1:A1048576"/>
    </sheetView>
  </sheetViews>
  <sheetFormatPr defaultRowHeight="15" x14ac:dyDescent="0.25"/>
  <cols>
    <col min="2" max="2" width="7.5703125" customWidth="1"/>
  </cols>
  <sheetData>
    <row r="1" spans="1:2" ht="38.25" thickBot="1" x14ac:dyDescent="0.35">
      <c r="A1" s="32" t="s">
        <v>113</v>
      </c>
      <c r="B1" s="32" t="s">
        <v>112</v>
      </c>
    </row>
    <row r="2" spans="1:2" ht="19.5" thickBot="1" x14ac:dyDescent="0.35">
      <c r="A2" s="33">
        <v>130000</v>
      </c>
      <c r="B2" s="33">
        <v>1597</v>
      </c>
    </row>
    <row r="3" spans="1:2" ht="19.5" thickBot="1" x14ac:dyDescent="0.35">
      <c r="A3" s="33">
        <v>115750</v>
      </c>
      <c r="B3" s="33">
        <v>1880</v>
      </c>
    </row>
    <row r="4" spans="1:2" ht="19.5" thickBot="1" x14ac:dyDescent="0.35">
      <c r="A4" s="33">
        <v>121300</v>
      </c>
      <c r="B4" s="33">
        <v>1610</v>
      </c>
    </row>
    <row r="5" spans="1:2" ht="19.5" thickBot="1" x14ac:dyDescent="0.35">
      <c r="A5" s="33">
        <v>230000</v>
      </c>
      <c r="B5" s="33">
        <v>3382</v>
      </c>
    </row>
    <row r="6" spans="1:2" ht="19.5" thickBot="1" x14ac:dyDescent="0.35">
      <c r="A6" s="33">
        <v>139900</v>
      </c>
      <c r="B6" s="33">
        <v>1605</v>
      </c>
    </row>
    <row r="7" spans="1:2" ht="19.5" thickBot="1" x14ac:dyDescent="0.35">
      <c r="A7" s="33">
        <v>95000</v>
      </c>
      <c r="B7" s="33">
        <v>1660</v>
      </c>
    </row>
    <row r="8" spans="1:2" ht="19.5" thickBot="1" x14ac:dyDescent="0.35">
      <c r="A8" s="33">
        <v>186900</v>
      </c>
      <c r="B8" s="33">
        <v>2272</v>
      </c>
    </row>
    <row r="9" spans="1:2" ht="19.5" thickBot="1" x14ac:dyDescent="0.35">
      <c r="A9" s="33">
        <v>137000</v>
      </c>
      <c r="B9" s="33">
        <v>1861</v>
      </c>
    </row>
    <row r="10" spans="1:2" ht="19.5" thickBot="1" x14ac:dyDescent="0.35">
      <c r="A10" s="33">
        <v>170000</v>
      </c>
      <c r="B10" s="33">
        <v>2643</v>
      </c>
    </row>
    <row r="11" spans="1:2" ht="19.5" thickBot="1" x14ac:dyDescent="0.35">
      <c r="A11" s="33">
        <v>125000</v>
      </c>
      <c r="B11" s="33">
        <v>1600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workbookViewId="0">
      <selection activeCell="E23" sqref="E23"/>
    </sheetView>
  </sheetViews>
  <sheetFormatPr defaultRowHeight="15" x14ac:dyDescent="0.25"/>
  <cols>
    <col min="5" max="5" width="18" bestFit="1" customWidth="1"/>
  </cols>
  <sheetData>
    <row r="1" spans="1:13" x14ac:dyDescent="0.25">
      <c r="A1" t="s">
        <v>5</v>
      </c>
      <c r="B1" s="2" t="s">
        <v>3</v>
      </c>
      <c r="C1" s="2" t="s">
        <v>4</v>
      </c>
      <c r="D1" s="2"/>
      <c r="E1" t="s">
        <v>96</v>
      </c>
    </row>
    <row r="2" spans="1:13" ht="15.75" thickBot="1" x14ac:dyDescent="0.3">
      <c r="A2">
        <v>1</v>
      </c>
      <c r="B2">
        <v>636</v>
      </c>
      <c r="C2">
        <v>24000</v>
      </c>
    </row>
    <row r="3" spans="1:13" x14ac:dyDescent="0.25">
      <c r="A3">
        <v>2</v>
      </c>
      <c r="B3">
        <v>938</v>
      </c>
      <c r="C3">
        <v>25000</v>
      </c>
      <c r="E3" s="31" t="s">
        <v>97</v>
      </c>
      <c r="F3" s="31"/>
    </row>
    <row r="4" spans="1:13" x14ac:dyDescent="0.25">
      <c r="A4">
        <v>3</v>
      </c>
      <c r="B4">
        <v>1216</v>
      </c>
      <c r="C4">
        <v>28900</v>
      </c>
      <c r="E4" s="27" t="s">
        <v>98</v>
      </c>
      <c r="F4" s="27">
        <v>0.71180796395104606</v>
      </c>
    </row>
    <row r="5" spans="1:13" x14ac:dyDescent="0.25">
      <c r="A5">
        <v>4</v>
      </c>
      <c r="B5">
        <v>644</v>
      </c>
      <c r="C5">
        <v>30000</v>
      </c>
      <c r="E5" s="27" t="s">
        <v>99</v>
      </c>
      <c r="F5" s="27">
        <v>0.50667057754413369</v>
      </c>
    </row>
    <row r="6" spans="1:13" x14ac:dyDescent="0.25">
      <c r="A6">
        <v>5</v>
      </c>
      <c r="B6">
        <v>960</v>
      </c>
      <c r="C6">
        <v>34900</v>
      </c>
      <c r="E6" s="27" t="s">
        <v>100</v>
      </c>
      <c r="F6" s="27">
        <v>0.50386756946199807</v>
      </c>
    </row>
    <row r="7" spans="1:13" x14ac:dyDescent="0.25">
      <c r="A7">
        <v>6</v>
      </c>
      <c r="B7">
        <v>1344</v>
      </c>
      <c r="C7">
        <v>40000</v>
      </c>
      <c r="E7" s="27" t="s">
        <v>101</v>
      </c>
      <c r="F7" s="27">
        <v>500.26322863930841</v>
      </c>
    </row>
    <row r="8" spans="1:13" ht="15.75" thickBot="1" x14ac:dyDescent="0.3">
      <c r="A8">
        <v>7</v>
      </c>
      <c r="B8">
        <v>1584</v>
      </c>
      <c r="C8">
        <v>42000</v>
      </c>
      <c r="E8" s="28" t="s">
        <v>90</v>
      </c>
      <c r="F8" s="28">
        <v>178</v>
      </c>
    </row>
    <row r="9" spans="1:13" x14ac:dyDescent="0.25">
      <c r="A9">
        <v>8</v>
      </c>
      <c r="B9">
        <v>720</v>
      </c>
      <c r="C9">
        <v>42000</v>
      </c>
    </row>
    <row r="10" spans="1:13" ht="15.75" thickBot="1" x14ac:dyDescent="0.3">
      <c r="A10">
        <v>9</v>
      </c>
      <c r="B10">
        <v>1068</v>
      </c>
      <c r="C10">
        <v>47500</v>
      </c>
      <c r="E10" t="s">
        <v>69</v>
      </c>
    </row>
    <row r="11" spans="1:13" x14ac:dyDescent="0.25">
      <c r="A11">
        <v>10</v>
      </c>
      <c r="B11">
        <v>808</v>
      </c>
      <c r="C11">
        <v>48500</v>
      </c>
      <c r="E11" s="29"/>
      <c r="F11" s="29" t="s">
        <v>66</v>
      </c>
      <c r="G11" s="29" t="s">
        <v>67</v>
      </c>
      <c r="H11" s="29" t="s">
        <v>65</v>
      </c>
      <c r="I11" s="29" t="s">
        <v>64</v>
      </c>
      <c r="J11" s="29" t="s">
        <v>105</v>
      </c>
    </row>
    <row r="12" spans="1:13" x14ac:dyDescent="0.25">
      <c r="A12">
        <v>11</v>
      </c>
      <c r="B12">
        <v>1100</v>
      </c>
      <c r="C12">
        <v>49950</v>
      </c>
      <c r="E12" s="27" t="s">
        <v>102</v>
      </c>
      <c r="F12" s="27">
        <v>1</v>
      </c>
      <c r="G12" s="27">
        <v>45237489.862314865</v>
      </c>
      <c r="H12" s="27">
        <v>45237489.862314865</v>
      </c>
      <c r="I12" s="27">
        <v>180.75958495207152</v>
      </c>
      <c r="J12" s="27">
        <v>8.3160518296118526E-29</v>
      </c>
    </row>
    <row r="13" spans="1:13" x14ac:dyDescent="0.25">
      <c r="A13">
        <v>12</v>
      </c>
      <c r="B13">
        <v>954</v>
      </c>
      <c r="C13">
        <v>50000</v>
      </c>
      <c r="E13" s="27" t="s">
        <v>103</v>
      </c>
      <c r="F13" s="27">
        <v>176</v>
      </c>
      <c r="G13" s="27">
        <v>44046340.435437992</v>
      </c>
      <c r="H13" s="27">
        <v>250263.29792862496</v>
      </c>
      <c r="I13" s="27"/>
      <c r="J13" s="27"/>
    </row>
    <row r="14" spans="1:13" ht="15.75" thickBot="1" x14ac:dyDescent="0.3">
      <c r="A14">
        <v>13</v>
      </c>
      <c r="B14">
        <v>1218</v>
      </c>
      <c r="C14">
        <v>50000</v>
      </c>
      <c r="E14" s="28" t="s">
        <v>59</v>
      </c>
      <c r="F14" s="28">
        <v>177</v>
      </c>
      <c r="G14" s="28">
        <v>89283830.297752857</v>
      </c>
      <c r="H14" s="28"/>
      <c r="I14" s="28"/>
      <c r="J14" s="28"/>
    </row>
    <row r="15" spans="1:13" ht="15.75" thickBot="1" x14ac:dyDescent="0.3">
      <c r="A15">
        <v>14</v>
      </c>
      <c r="B15">
        <v>960</v>
      </c>
      <c r="C15">
        <v>58900</v>
      </c>
    </row>
    <row r="16" spans="1:13" x14ac:dyDescent="0.25">
      <c r="A16">
        <v>15</v>
      </c>
      <c r="B16">
        <v>1160</v>
      </c>
      <c r="C16">
        <v>59900</v>
      </c>
      <c r="E16" s="29"/>
      <c r="F16" s="29" t="s">
        <v>106</v>
      </c>
      <c r="G16" s="29" t="s">
        <v>101</v>
      </c>
      <c r="H16" s="29" t="s">
        <v>107</v>
      </c>
      <c r="I16" s="29" t="s">
        <v>63</v>
      </c>
      <c r="J16" s="29" t="s">
        <v>108</v>
      </c>
      <c r="K16" s="29" t="s">
        <v>109</v>
      </c>
      <c r="L16" s="29" t="s">
        <v>110</v>
      </c>
      <c r="M16" s="29" t="s">
        <v>111</v>
      </c>
    </row>
    <row r="17" spans="1:13" x14ac:dyDescent="0.25">
      <c r="A17">
        <v>16</v>
      </c>
      <c r="B17">
        <v>2050</v>
      </c>
      <c r="C17">
        <v>70000</v>
      </c>
      <c r="E17" s="27" t="s">
        <v>104</v>
      </c>
      <c r="F17" s="27">
        <v>754.62979715317374</v>
      </c>
      <c r="G17" s="27">
        <v>85.154164919640039</v>
      </c>
      <c r="H17" s="27">
        <v>8.8619246969930092</v>
      </c>
      <c r="I17" s="27">
        <v>8.4748427371795868E-16</v>
      </c>
      <c r="J17" s="27">
        <v>586.57512442786731</v>
      </c>
      <c r="K17" s="27">
        <v>922.68446987848017</v>
      </c>
      <c r="L17" s="27">
        <v>586.57512442786731</v>
      </c>
      <c r="M17" s="27">
        <v>922.68446987848017</v>
      </c>
    </row>
    <row r="18" spans="1:13" ht="15.75" thickBot="1" x14ac:dyDescent="0.3">
      <c r="A18">
        <v>17</v>
      </c>
      <c r="B18">
        <v>1512</v>
      </c>
      <c r="C18">
        <v>71000</v>
      </c>
      <c r="E18" s="28" t="s">
        <v>4</v>
      </c>
      <c r="F18" s="28">
        <v>6.5378016050932561E-3</v>
      </c>
      <c r="G18" s="28">
        <v>4.8627402270098028E-4</v>
      </c>
      <c r="H18" s="28">
        <v>13.444686123226209</v>
      </c>
      <c r="I18" s="28">
        <v>8.3160518296122091E-29</v>
      </c>
      <c r="J18" s="28">
        <v>5.5781230994446929E-3</v>
      </c>
      <c r="K18" s="28">
        <v>7.4974801107418193E-3</v>
      </c>
      <c r="L18" s="28">
        <v>5.5781230994446929E-3</v>
      </c>
      <c r="M18" s="28">
        <v>7.4974801107418193E-3</v>
      </c>
    </row>
    <row r="19" spans="1:13" x14ac:dyDescent="0.25">
      <c r="A19">
        <v>18</v>
      </c>
      <c r="B19">
        <v>981</v>
      </c>
      <c r="C19">
        <v>72000</v>
      </c>
    </row>
    <row r="20" spans="1:13" x14ac:dyDescent="0.25">
      <c r="A20">
        <v>19</v>
      </c>
      <c r="B20">
        <v>1071</v>
      </c>
      <c r="C20">
        <v>73300</v>
      </c>
    </row>
    <row r="21" spans="1:13" x14ac:dyDescent="0.25">
      <c r="A21">
        <v>20</v>
      </c>
      <c r="B21">
        <v>2394</v>
      </c>
      <c r="C21">
        <v>75000</v>
      </c>
    </row>
    <row r="22" spans="1:13" x14ac:dyDescent="0.25">
      <c r="A22">
        <v>21</v>
      </c>
      <c r="B22">
        <v>1612</v>
      </c>
      <c r="C22">
        <v>75000</v>
      </c>
    </row>
    <row r="23" spans="1:13" x14ac:dyDescent="0.25">
      <c r="A23">
        <v>22</v>
      </c>
      <c r="B23">
        <v>1344</v>
      </c>
      <c r="C23">
        <v>79900</v>
      </c>
    </row>
    <row r="24" spans="1:13" x14ac:dyDescent="0.25">
      <c r="A24">
        <v>23</v>
      </c>
      <c r="B24">
        <v>1736</v>
      </c>
      <c r="C24">
        <v>80000</v>
      </c>
    </row>
    <row r="25" spans="1:13" x14ac:dyDescent="0.25">
      <c r="A25">
        <v>24</v>
      </c>
      <c r="B25">
        <v>884</v>
      </c>
      <c r="C25">
        <v>83945</v>
      </c>
    </row>
    <row r="26" spans="1:13" x14ac:dyDescent="0.25">
      <c r="A26">
        <v>25</v>
      </c>
      <c r="B26">
        <v>1404</v>
      </c>
      <c r="C26">
        <v>84000</v>
      </c>
    </row>
    <row r="27" spans="1:13" x14ac:dyDescent="0.25">
      <c r="A27">
        <v>26</v>
      </c>
      <c r="B27">
        <v>1400</v>
      </c>
      <c r="C27">
        <v>85000</v>
      </c>
    </row>
    <row r="28" spans="1:13" x14ac:dyDescent="0.25">
      <c r="A28">
        <v>27</v>
      </c>
      <c r="B28">
        <v>1707</v>
      </c>
      <c r="C28">
        <v>88000</v>
      </c>
    </row>
    <row r="29" spans="1:13" x14ac:dyDescent="0.25">
      <c r="A29">
        <v>28</v>
      </c>
      <c r="B29">
        <v>2108</v>
      </c>
      <c r="C29">
        <v>88000</v>
      </c>
    </row>
    <row r="30" spans="1:13" x14ac:dyDescent="0.25">
      <c r="A30">
        <v>29</v>
      </c>
      <c r="B30">
        <v>1944</v>
      </c>
      <c r="C30">
        <v>90000</v>
      </c>
    </row>
    <row r="31" spans="1:13" x14ac:dyDescent="0.25">
      <c r="A31">
        <v>30</v>
      </c>
      <c r="B31">
        <v>1181</v>
      </c>
      <c r="C31">
        <v>90816</v>
      </c>
    </row>
    <row r="32" spans="1:13" x14ac:dyDescent="0.25">
      <c r="A32">
        <v>31</v>
      </c>
      <c r="B32">
        <v>1104</v>
      </c>
      <c r="C32">
        <v>91900</v>
      </c>
    </row>
    <row r="33" spans="1:3" x14ac:dyDescent="0.25">
      <c r="A33">
        <v>32</v>
      </c>
      <c r="B33">
        <v>919</v>
      </c>
      <c r="C33">
        <v>93000</v>
      </c>
    </row>
    <row r="34" spans="1:3" x14ac:dyDescent="0.25">
      <c r="A34">
        <v>33</v>
      </c>
      <c r="B34">
        <v>1716</v>
      </c>
      <c r="C34">
        <v>94500</v>
      </c>
    </row>
    <row r="35" spans="1:3" x14ac:dyDescent="0.25">
      <c r="A35">
        <v>34</v>
      </c>
      <c r="B35">
        <v>1372</v>
      </c>
      <c r="C35">
        <v>95000</v>
      </c>
    </row>
    <row r="36" spans="1:3" x14ac:dyDescent="0.25">
      <c r="A36">
        <v>35</v>
      </c>
      <c r="B36">
        <v>1720</v>
      </c>
      <c r="C36">
        <v>96000</v>
      </c>
    </row>
    <row r="37" spans="1:3" x14ac:dyDescent="0.25">
      <c r="A37">
        <v>36</v>
      </c>
      <c r="B37">
        <v>1780</v>
      </c>
      <c r="C37">
        <v>98000</v>
      </c>
    </row>
    <row r="38" spans="1:3" x14ac:dyDescent="0.25">
      <c r="A38">
        <v>37</v>
      </c>
      <c r="B38">
        <v>1808</v>
      </c>
      <c r="C38">
        <v>98500</v>
      </c>
    </row>
    <row r="39" spans="1:3" x14ac:dyDescent="0.25">
      <c r="A39">
        <v>38</v>
      </c>
      <c r="B39">
        <v>1488</v>
      </c>
      <c r="C39">
        <v>100400</v>
      </c>
    </row>
    <row r="40" spans="1:3" x14ac:dyDescent="0.25">
      <c r="A40">
        <v>39</v>
      </c>
      <c r="B40">
        <v>1138</v>
      </c>
      <c r="C40">
        <v>102500</v>
      </c>
    </row>
    <row r="41" spans="1:3" x14ac:dyDescent="0.25">
      <c r="A41">
        <v>40</v>
      </c>
      <c r="B41">
        <v>1448</v>
      </c>
      <c r="C41">
        <v>102500</v>
      </c>
    </row>
    <row r="42" spans="1:3" x14ac:dyDescent="0.25">
      <c r="A42">
        <v>41</v>
      </c>
      <c r="B42">
        <v>1416</v>
      </c>
      <c r="C42">
        <v>104500</v>
      </c>
    </row>
    <row r="43" spans="1:3" x14ac:dyDescent="0.25">
      <c r="A43">
        <v>42</v>
      </c>
      <c r="B43">
        <v>1674</v>
      </c>
      <c r="C43">
        <v>105000</v>
      </c>
    </row>
    <row r="44" spans="1:3" x14ac:dyDescent="0.25">
      <c r="A44">
        <v>43</v>
      </c>
      <c r="B44">
        <v>1560</v>
      </c>
      <c r="C44">
        <v>105000</v>
      </c>
    </row>
    <row r="45" spans="1:3" x14ac:dyDescent="0.25">
      <c r="A45">
        <v>44</v>
      </c>
      <c r="B45">
        <v>1568</v>
      </c>
      <c r="C45">
        <v>108000</v>
      </c>
    </row>
    <row r="46" spans="1:3" x14ac:dyDescent="0.25">
      <c r="A46">
        <v>45</v>
      </c>
      <c r="B46">
        <v>1433</v>
      </c>
      <c r="C46">
        <v>108000</v>
      </c>
    </row>
    <row r="47" spans="1:3" x14ac:dyDescent="0.25">
      <c r="A47">
        <v>46</v>
      </c>
      <c r="B47">
        <v>1008</v>
      </c>
      <c r="C47">
        <v>110000</v>
      </c>
    </row>
    <row r="48" spans="1:3" x14ac:dyDescent="0.25">
      <c r="A48">
        <v>47</v>
      </c>
      <c r="B48">
        <v>1568</v>
      </c>
      <c r="C48">
        <v>113300</v>
      </c>
    </row>
    <row r="49" spans="1:3" x14ac:dyDescent="0.25">
      <c r="A49">
        <v>48</v>
      </c>
      <c r="B49">
        <v>1728</v>
      </c>
      <c r="C49">
        <v>115000</v>
      </c>
    </row>
    <row r="50" spans="1:3" x14ac:dyDescent="0.25">
      <c r="A50">
        <v>49</v>
      </c>
      <c r="B50">
        <v>1680</v>
      </c>
      <c r="C50">
        <v>115000</v>
      </c>
    </row>
    <row r="51" spans="1:3" x14ac:dyDescent="0.25">
      <c r="A51">
        <v>50</v>
      </c>
      <c r="B51">
        <v>1620</v>
      </c>
      <c r="C51">
        <v>116200</v>
      </c>
    </row>
    <row r="52" spans="1:3" x14ac:dyDescent="0.25">
      <c r="A52">
        <v>51</v>
      </c>
      <c r="B52">
        <v>1300</v>
      </c>
      <c r="C52">
        <v>117000</v>
      </c>
    </row>
    <row r="53" spans="1:3" x14ac:dyDescent="0.25">
      <c r="A53">
        <v>52</v>
      </c>
      <c r="B53">
        <v>1280</v>
      </c>
      <c r="C53">
        <v>119900</v>
      </c>
    </row>
    <row r="54" spans="1:3" x14ac:dyDescent="0.25">
      <c r="A54">
        <v>53</v>
      </c>
      <c r="B54">
        <v>1384</v>
      </c>
      <c r="C54">
        <v>120000</v>
      </c>
    </row>
    <row r="55" spans="1:3" x14ac:dyDescent="0.25">
      <c r="A55">
        <v>54</v>
      </c>
      <c r="B55">
        <v>1366</v>
      </c>
      <c r="C55">
        <v>120000</v>
      </c>
    </row>
    <row r="56" spans="1:3" x14ac:dyDescent="0.25">
      <c r="A56">
        <v>55</v>
      </c>
      <c r="B56">
        <v>864</v>
      </c>
      <c r="C56">
        <v>124900</v>
      </c>
    </row>
    <row r="57" spans="1:3" x14ac:dyDescent="0.25">
      <c r="A57">
        <v>56</v>
      </c>
      <c r="B57">
        <v>1478</v>
      </c>
      <c r="C57">
        <v>125000</v>
      </c>
    </row>
    <row r="58" spans="1:3" x14ac:dyDescent="0.25">
      <c r="A58">
        <v>57</v>
      </c>
      <c r="B58">
        <v>1440</v>
      </c>
      <c r="C58">
        <v>125000</v>
      </c>
    </row>
    <row r="59" spans="1:3" x14ac:dyDescent="0.25">
      <c r="A59">
        <v>58</v>
      </c>
      <c r="B59">
        <v>1904</v>
      </c>
      <c r="C59">
        <v>127500</v>
      </c>
    </row>
    <row r="60" spans="1:3" x14ac:dyDescent="0.25">
      <c r="A60">
        <v>59</v>
      </c>
      <c r="B60">
        <v>1934</v>
      </c>
      <c r="C60">
        <v>130000</v>
      </c>
    </row>
    <row r="61" spans="1:3" x14ac:dyDescent="0.25">
      <c r="A61">
        <v>60</v>
      </c>
      <c r="B61">
        <v>2136</v>
      </c>
      <c r="C61">
        <v>130000</v>
      </c>
    </row>
    <row r="62" spans="1:3" x14ac:dyDescent="0.25">
      <c r="A62">
        <v>61</v>
      </c>
      <c r="B62">
        <v>1388</v>
      </c>
      <c r="C62">
        <v>130000</v>
      </c>
    </row>
    <row r="63" spans="1:3" x14ac:dyDescent="0.25">
      <c r="A63">
        <v>62</v>
      </c>
      <c r="B63">
        <v>1408</v>
      </c>
      <c r="C63">
        <v>130000</v>
      </c>
    </row>
    <row r="64" spans="1:3" x14ac:dyDescent="0.25">
      <c r="A64">
        <v>63</v>
      </c>
      <c r="B64">
        <v>1690</v>
      </c>
      <c r="C64">
        <v>130000</v>
      </c>
    </row>
    <row r="65" spans="1:3" x14ac:dyDescent="0.25">
      <c r="A65">
        <v>64</v>
      </c>
      <c r="B65">
        <v>1416</v>
      </c>
      <c r="C65">
        <v>133864</v>
      </c>
    </row>
    <row r="66" spans="1:3" x14ac:dyDescent="0.25">
      <c r="A66">
        <v>65</v>
      </c>
      <c r="B66">
        <v>1287</v>
      </c>
      <c r="C66">
        <v>134900</v>
      </c>
    </row>
    <row r="67" spans="1:3" x14ac:dyDescent="0.25">
      <c r="A67">
        <v>66</v>
      </c>
      <c r="B67">
        <v>1460</v>
      </c>
      <c r="C67">
        <v>135000</v>
      </c>
    </row>
    <row r="68" spans="1:3" x14ac:dyDescent="0.25">
      <c r="A68">
        <v>67</v>
      </c>
      <c r="B68">
        <v>2577</v>
      </c>
      <c r="C68">
        <v>135000</v>
      </c>
    </row>
    <row r="69" spans="1:3" x14ac:dyDescent="0.25">
      <c r="A69">
        <v>68</v>
      </c>
      <c r="B69">
        <v>1846</v>
      </c>
      <c r="C69">
        <v>135000</v>
      </c>
    </row>
    <row r="70" spans="1:3" x14ac:dyDescent="0.25">
      <c r="A70">
        <v>69</v>
      </c>
      <c r="B70">
        <v>2400</v>
      </c>
      <c r="C70">
        <v>135000</v>
      </c>
    </row>
    <row r="71" spans="1:3" x14ac:dyDescent="0.25">
      <c r="A71">
        <v>70</v>
      </c>
      <c r="B71">
        <v>2176</v>
      </c>
      <c r="C71">
        <v>135000</v>
      </c>
    </row>
    <row r="72" spans="1:3" x14ac:dyDescent="0.25">
      <c r="A72">
        <v>71</v>
      </c>
      <c r="B72">
        <v>1344</v>
      </c>
      <c r="C72">
        <v>137000</v>
      </c>
    </row>
    <row r="73" spans="1:3" x14ac:dyDescent="0.25">
      <c r="A73">
        <v>72</v>
      </c>
      <c r="B73">
        <v>1264</v>
      </c>
      <c r="C73">
        <v>137500</v>
      </c>
    </row>
    <row r="74" spans="1:3" x14ac:dyDescent="0.25">
      <c r="A74">
        <v>73</v>
      </c>
      <c r="B74">
        <v>1287</v>
      </c>
      <c r="C74">
        <v>138000</v>
      </c>
    </row>
    <row r="75" spans="1:3" x14ac:dyDescent="0.25">
      <c r="A75">
        <v>74</v>
      </c>
      <c r="B75">
        <v>1400</v>
      </c>
      <c r="C75">
        <v>139900</v>
      </c>
    </row>
    <row r="76" spans="1:3" x14ac:dyDescent="0.25">
      <c r="A76">
        <v>75</v>
      </c>
      <c r="B76">
        <v>1388</v>
      </c>
      <c r="C76">
        <v>139900</v>
      </c>
    </row>
    <row r="77" spans="1:3" x14ac:dyDescent="0.25">
      <c r="A77">
        <v>76</v>
      </c>
      <c r="B77">
        <v>1312</v>
      </c>
      <c r="C77">
        <v>140000</v>
      </c>
    </row>
    <row r="78" spans="1:3" x14ac:dyDescent="0.25">
      <c r="A78">
        <v>77</v>
      </c>
      <c r="B78">
        <v>1313</v>
      </c>
      <c r="C78">
        <v>142500</v>
      </c>
    </row>
    <row r="79" spans="1:3" x14ac:dyDescent="0.25">
      <c r="A79">
        <v>78</v>
      </c>
      <c r="B79">
        <v>2247</v>
      </c>
      <c r="C79">
        <v>142500</v>
      </c>
    </row>
    <row r="80" spans="1:3" x14ac:dyDescent="0.25">
      <c r="A80">
        <v>79</v>
      </c>
      <c r="B80">
        <v>1400</v>
      </c>
      <c r="C80">
        <v>144900</v>
      </c>
    </row>
    <row r="81" spans="1:3" x14ac:dyDescent="0.25">
      <c r="A81">
        <v>80</v>
      </c>
      <c r="B81">
        <v>1400</v>
      </c>
      <c r="C81">
        <v>144900</v>
      </c>
    </row>
    <row r="82" spans="1:3" x14ac:dyDescent="0.25">
      <c r="A82">
        <v>81</v>
      </c>
      <c r="B82">
        <v>1400</v>
      </c>
      <c r="C82">
        <v>144900</v>
      </c>
    </row>
    <row r="83" spans="1:3" x14ac:dyDescent="0.25">
      <c r="A83">
        <v>82</v>
      </c>
      <c r="B83">
        <v>1344</v>
      </c>
      <c r="C83">
        <v>145000</v>
      </c>
    </row>
    <row r="84" spans="1:3" x14ac:dyDescent="0.25">
      <c r="A84">
        <v>83</v>
      </c>
      <c r="B84">
        <v>1632</v>
      </c>
      <c r="C84">
        <v>145000</v>
      </c>
    </row>
    <row r="85" spans="1:3" x14ac:dyDescent="0.25">
      <c r="A85">
        <v>84</v>
      </c>
      <c r="B85">
        <v>1456</v>
      </c>
      <c r="C85">
        <v>146200</v>
      </c>
    </row>
    <row r="86" spans="1:3" x14ac:dyDescent="0.25">
      <c r="A86">
        <v>85</v>
      </c>
      <c r="B86">
        <v>1400</v>
      </c>
      <c r="C86">
        <v>146500</v>
      </c>
    </row>
    <row r="87" spans="1:3" x14ac:dyDescent="0.25">
      <c r="A87">
        <v>86</v>
      </c>
      <c r="B87">
        <v>1344</v>
      </c>
      <c r="C87">
        <v>147000</v>
      </c>
    </row>
    <row r="88" spans="1:3" x14ac:dyDescent="0.25">
      <c r="A88">
        <v>87</v>
      </c>
      <c r="B88">
        <v>1325</v>
      </c>
      <c r="C88">
        <v>147950</v>
      </c>
    </row>
    <row r="89" spans="1:3" x14ac:dyDescent="0.25">
      <c r="A89">
        <v>88</v>
      </c>
      <c r="B89">
        <v>1008</v>
      </c>
      <c r="C89">
        <v>148000</v>
      </c>
    </row>
    <row r="90" spans="1:3" x14ac:dyDescent="0.25">
      <c r="A90">
        <v>89</v>
      </c>
      <c r="B90">
        <v>1432</v>
      </c>
      <c r="C90">
        <v>148800</v>
      </c>
    </row>
    <row r="91" spans="1:3" x14ac:dyDescent="0.25">
      <c r="A91">
        <v>90</v>
      </c>
      <c r="B91">
        <v>2097</v>
      </c>
      <c r="C91">
        <v>149900</v>
      </c>
    </row>
    <row r="92" spans="1:3" x14ac:dyDescent="0.25">
      <c r="A92">
        <v>91</v>
      </c>
      <c r="B92">
        <v>2008</v>
      </c>
      <c r="C92">
        <v>150000</v>
      </c>
    </row>
    <row r="93" spans="1:3" x14ac:dyDescent="0.25">
      <c r="A93">
        <v>92</v>
      </c>
      <c r="B93">
        <v>1382</v>
      </c>
      <c r="C93">
        <v>150000</v>
      </c>
    </row>
    <row r="94" spans="1:3" x14ac:dyDescent="0.25">
      <c r="A94">
        <v>93</v>
      </c>
      <c r="B94">
        <v>2215</v>
      </c>
      <c r="C94">
        <v>150000</v>
      </c>
    </row>
    <row r="95" spans="1:3" x14ac:dyDescent="0.25">
      <c r="A95">
        <v>94</v>
      </c>
      <c r="B95">
        <v>1456</v>
      </c>
      <c r="C95">
        <v>153500</v>
      </c>
    </row>
    <row r="96" spans="1:3" x14ac:dyDescent="0.25">
      <c r="A96">
        <v>95</v>
      </c>
      <c r="B96">
        <v>1277</v>
      </c>
      <c r="C96">
        <v>155000</v>
      </c>
    </row>
    <row r="97" spans="1:3" x14ac:dyDescent="0.25">
      <c r="A97">
        <v>96</v>
      </c>
      <c r="B97">
        <v>1502</v>
      </c>
      <c r="C97">
        <v>155000</v>
      </c>
    </row>
    <row r="98" spans="1:3" x14ac:dyDescent="0.25">
      <c r="A98">
        <v>97</v>
      </c>
      <c r="B98">
        <v>1584</v>
      </c>
      <c r="C98">
        <v>155000</v>
      </c>
    </row>
    <row r="99" spans="1:3" x14ac:dyDescent="0.25">
      <c r="A99">
        <v>98</v>
      </c>
      <c r="B99">
        <v>1500</v>
      </c>
      <c r="C99">
        <v>156900</v>
      </c>
    </row>
    <row r="100" spans="1:3" x14ac:dyDescent="0.25">
      <c r="A100">
        <v>99</v>
      </c>
      <c r="B100">
        <v>2412</v>
      </c>
      <c r="C100">
        <v>157000</v>
      </c>
    </row>
    <row r="101" spans="1:3" x14ac:dyDescent="0.25">
      <c r="A101">
        <v>100</v>
      </c>
      <c r="B101">
        <v>2159</v>
      </c>
      <c r="C101">
        <v>157500</v>
      </c>
    </row>
    <row r="102" spans="1:3" x14ac:dyDescent="0.25">
      <c r="A102">
        <v>101</v>
      </c>
      <c r="B102">
        <v>1371</v>
      </c>
      <c r="C102">
        <v>159000</v>
      </c>
    </row>
    <row r="103" spans="1:3" x14ac:dyDescent="0.25">
      <c r="A103">
        <v>102</v>
      </c>
      <c r="B103">
        <v>1344</v>
      </c>
      <c r="C103">
        <v>160000</v>
      </c>
    </row>
    <row r="104" spans="1:3" x14ac:dyDescent="0.25">
      <c r="A104">
        <v>103</v>
      </c>
      <c r="B104">
        <v>3190</v>
      </c>
      <c r="C104">
        <v>160000</v>
      </c>
    </row>
    <row r="105" spans="1:3" x14ac:dyDescent="0.25">
      <c r="A105">
        <v>104</v>
      </c>
      <c r="B105">
        <v>1937</v>
      </c>
      <c r="C105">
        <v>160000</v>
      </c>
    </row>
    <row r="106" spans="1:3" x14ac:dyDescent="0.25">
      <c r="A106">
        <v>105</v>
      </c>
      <c r="B106">
        <v>1216</v>
      </c>
      <c r="C106">
        <v>160450</v>
      </c>
    </row>
    <row r="107" spans="1:3" x14ac:dyDescent="0.25">
      <c r="A107">
        <v>106</v>
      </c>
      <c r="B107">
        <v>1300</v>
      </c>
      <c r="C107">
        <v>161300</v>
      </c>
    </row>
    <row r="108" spans="1:3" x14ac:dyDescent="0.25">
      <c r="A108">
        <v>107</v>
      </c>
      <c r="B108">
        <v>1497</v>
      </c>
      <c r="C108">
        <v>161650</v>
      </c>
    </row>
    <row r="109" spans="1:3" x14ac:dyDescent="0.25">
      <c r="A109">
        <v>108</v>
      </c>
      <c r="B109">
        <v>1954</v>
      </c>
      <c r="C109">
        <v>162500</v>
      </c>
    </row>
    <row r="110" spans="1:3" x14ac:dyDescent="0.25">
      <c r="A110">
        <v>109</v>
      </c>
      <c r="B110">
        <v>1600</v>
      </c>
      <c r="C110">
        <v>162900</v>
      </c>
    </row>
    <row r="111" spans="1:3" x14ac:dyDescent="0.25">
      <c r="A111">
        <v>110</v>
      </c>
      <c r="B111">
        <v>1580</v>
      </c>
      <c r="C111">
        <v>163000</v>
      </c>
    </row>
    <row r="112" spans="1:3" x14ac:dyDescent="0.25">
      <c r="A112">
        <v>111</v>
      </c>
      <c r="B112">
        <v>1640</v>
      </c>
      <c r="C112">
        <v>163000</v>
      </c>
    </row>
    <row r="113" spans="1:3" x14ac:dyDescent="0.25">
      <c r="A113">
        <v>112</v>
      </c>
      <c r="B113">
        <v>1500</v>
      </c>
      <c r="C113">
        <v>163900</v>
      </c>
    </row>
    <row r="114" spans="1:3" x14ac:dyDescent="0.25">
      <c r="A114">
        <v>113</v>
      </c>
      <c r="B114">
        <v>1690</v>
      </c>
      <c r="C114">
        <v>164900</v>
      </c>
    </row>
    <row r="115" spans="1:3" x14ac:dyDescent="0.25">
      <c r="A115">
        <v>114</v>
      </c>
      <c r="B115">
        <v>1350</v>
      </c>
      <c r="C115">
        <v>165000</v>
      </c>
    </row>
    <row r="116" spans="1:3" x14ac:dyDescent="0.25">
      <c r="A116">
        <v>115</v>
      </c>
      <c r="B116">
        <v>1931</v>
      </c>
      <c r="C116">
        <v>165000</v>
      </c>
    </row>
    <row r="117" spans="1:3" x14ac:dyDescent="0.25">
      <c r="A117">
        <v>116</v>
      </c>
      <c r="B117">
        <v>2468</v>
      </c>
      <c r="C117">
        <v>165000</v>
      </c>
    </row>
    <row r="118" spans="1:3" x14ac:dyDescent="0.25">
      <c r="A118">
        <v>117</v>
      </c>
      <c r="B118">
        <v>1911</v>
      </c>
      <c r="C118">
        <v>168000</v>
      </c>
    </row>
    <row r="119" spans="1:3" x14ac:dyDescent="0.25">
      <c r="A119">
        <v>118</v>
      </c>
      <c r="B119">
        <v>1662</v>
      </c>
      <c r="C119">
        <v>168000</v>
      </c>
    </row>
    <row r="120" spans="1:3" x14ac:dyDescent="0.25">
      <c r="A120">
        <v>119</v>
      </c>
      <c r="B120">
        <v>1744</v>
      </c>
      <c r="C120">
        <v>168500</v>
      </c>
    </row>
    <row r="121" spans="1:3" x14ac:dyDescent="0.25">
      <c r="A121">
        <v>120</v>
      </c>
      <c r="B121">
        <v>2028</v>
      </c>
      <c r="C121">
        <v>169000</v>
      </c>
    </row>
    <row r="122" spans="1:3" x14ac:dyDescent="0.25">
      <c r="A122">
        <v>121</v>
      </c>
      <c r="B122">
        <v>1972</v>
      </c>
      <c r="C122">
        <v>169900</v>
      </c>
    </row>
    <row r="123" spans="1:3" x14ac:dyDescent="0.25">
      <c r="A123">
        <v>122</v>
      </c>
      <c r="B123">
        <v>1344</v>
      </c>
      <c r="C123">
        <v>171500</v>
      </c>
    </row>
    <row r="124" spans="1:3" x14ac:dyDescent="0.25">
      <c r="A124">
        <v>123</v>
      </c>
      <c r="B124">
        <v>1684</v>
      </c>
      <c r="C124">
        <v>172000</v>
      </c>
    </row>
    <row r="125" spans="1:3" x14ac:dyDescent="0.25">
      <c r="A125">
        <v>124</v>
      </c>
      <c r="B125">
        <v>1323</v>
      </c>
      <c r="C125">
        <v>172900</v>
      </c>
    </row>
    <row r="126" spans="1:3" x14ac:dyDescent="0.25">
      <c r="A126">
        <v>125</v>
      </c>
      <c r="B126">
        <v>1720</v>
      </c>
      <c r="C126">
        <v>173600</v>
      </c>
    </row>
    <row r="127" spans="1:3" x14ac:dyDescent="0.25">
      <c r="A127">
        <v>126</v>
      </c>
      <c r="B127">
        <v>2036</v>
      </c>
      <c r="C127">
        <v>174950</v>
      </c>
    </row>
    <row r="128" spans="1:3" x14ac:dyDescent="0.25">
      <c r="A128">
        <v>127</v>
      </c>
      <c r="B128">
        <v>2928</v>
      </c>
      <c r="C128">
        <v>175000</v>
      </c>
    </row>
    <row r="129" spans="1:3" x14ac:dyDescent="0.25">
      <c r="A129">
        <v>128</v>
      </c>
      <c r="B129">
        <v>1824</v>
      </c>
      <c r="C129">
        <v>178000</v>
      </c>
    </row>
    <row r="130" spans="1:3" x14ac:dyDescent="0.25">
      <c r="A130">
        <v>129</v>
      </c>
      <c r="B130">
        <v>1600</v>
      </c>
      <c r="C130">
        <v>180000</v>
      </c>
    </row>
    <row r="131" spans="1:3" x14ac:dyDescent="0.25">
      <c r="A131">
        <v>130</v>
      </c>
      <c r="B131">
        <v>1499</v>
      </c>
      <c r="C131">
        <v>180000</v>
      </c>
    </row>
    <row r="132" spans="1:3" x14ac:dyDescent="0.25">
      <c r="A132">
        <v>131</v>
      </c>
      <c r="B132">
        <v>1950</v>
      </c>
      <c r="C132">
        <v>181000</v>
      </c>
    </row>
    <row r="133" spans="1:3" x14ac:dyDescent="0.25">
      <c r="A133">
        <v>132</v>
      </c>
      <c r="B133">
        <v>1622</v>
      </c>
      <c r="C133">
        <v>184900</v>
      </c>
    </row>
    <row r="134" spans="1:3" x14ac:dyDescent="0.25">
      <c r="A134">
        <v>133</v>
      </c>
      <c r="B134">
        <v>1962</v>
      </c>
      <c r="C134">
        <v>190000</v>
      </c>
    </row>
    <row r="135" spans="1:3" x14ac:dyDescent="0.25">
      <c r="A135">
        <v>134</v>
      </c>
      <c r="B135">
        <v>2357</v>
      </c>
      <c r="C135">
        <v>190000</v>
      </c>
    </row>
    <row r="136" spans="1:3" x14ac:dyDescent="0.25">
      <c r="A136">
        <v>135</v>
      </c>
      <c r="B136">
        <v>1875</v>
      </c>
      <c r="C136">
        <v>192000</v>
      </c>
    </row>
    <row r="137" spans="1:3" x14ac:dyDescent="0.25">
      <c r="A137">
        <v>136</v>
      </c>
      <c r="B137">
        <v>1776</v>
      </c>
      <c r="C137">
        <v>192000</v>
      </c>
    </row>
    <row r="138" spans="1:3" x14ac:dyDescent="0.25">
      <c r="A138">
        <v>137</v>
      </c>
      <c r="B138">
        <v>2016</v>
      </c>
      <c r="C138">
        <v>193000</v>
      </c>
    </row>
    <row r="139" spans="1:3" x14ac:dyDescent="0.25">
      <c r="A139">
        <v>138</v>
      </c>
      <c r="B139">
        <v>1550</v>
      </c>
      <c r="C139">
        <v>194172</v>
      </c>
    </row>
    <row r="140" spans="1:3" x14ac:dyDescent="0.25">
      <c r="A140">
        <v>139</v>
      </c>
      <c r="B140">
        <v>1915</v>
      </c>
      <c r="C140">
        <v>194900</v>
      </c>
    </row>
    <row r="141" spans="1:3" x14ac:dyDescent="0.25">
      <c r="A141">
        <v>140</v>
      </c>
      <c r="B141">
        <v>1900</v>
      </c>
      <c r="C141">
        <v>198000</v>
      </c>
    </row>
    <row r="142" spans="1:3" x14ac:dyDescent="0.25">
      <c r="A142">
        <v>141</v>
      </c>
      <c r="B142">
        <v>1875</v>
      </c>
      <c r="C142">
        <v>200000</v>
      </c>
    </row>
    <row r="143" spans="1:3" x14ac:dyDescent="0.25">
      <c r="A143">
        <v>142</v>
      </c>
      <c r="B143">
        <v>1760</v>
      </c>
      <c r="C143">
        <v>200000</v>
      </c>
    </row>
    <row r="144" spans="1:3" x14ac:dyDescent="0.25">
      <c r="A144">
        <v>143</v>
      </c>
      <c r="B144">
        <v>1950</v>
      </c>
      <c r="C144">
        <v>205000</v>
      </c>
    </row>
    <row r="145" spans="1:3" x14ac:dyDescent="0.25">
      <c r="A145">
        <v>144</v>
      </c>
      <c r="B145">
        <v>2218</v>
      </c>
      <c r="C145">
        <v>205250</v>
      </c>
    </row>
    <row r="146" spans="1:3" x14ac:dyDescent="0.25">
      <c r="A146">
        <v>145</v>
      </c>
      <c r="B146">
        <v>2376</v>
      </c>
      <c r="C146">
        <v>208400</v>
      </c>
    </row>
    <row r="147" spans="1:3" x14ac:dyDescent="0.25">
      <c r="A147">
        <v>146</v>
      </c>
      <c r="B147">
        <v>900</v>
      </c>
      <c r="C147">
        <v>212000</v>
      </c>
    </row>
    <row r="148" spans="1:3" x14ac:dyDescent="0.25">
      <c r="A148">
        <v>147</v>
      </c>
      <c r="B148">
        <v>1872</v>
      </c>
      <c r="C148">
        <v>215000</v>
      </c>
    </row>
    <row r="149" spans="1:3" x14ac:dyDescent="0.25">
      <c r="A149">
        <v>148</v>
      </c>
      <c r="B149">
        <v>2235</v>
      </c>
      <c r="C149">
        <v>219000</v>
      </c>
    </row>
    <row r="150" spans="1:3" x14ac:dyDescent="0.25">
      <c r="A150">
        <v>149</v>
      </c>
      <c r="B150">
        <v>1757</v>
      </c>
      <c r="C150">
        <v>220000</v>
      </c>
    </row>
    <row r="151" spans="1:3" x14ac:dyDescent="0.25">
      <c r="A151">
        <v>150</v>
      </c>
      <c r="B151">
        <v>2016</v>
      </c>
      <c r="C151">
        <v>220000</v>
      </c>
    </row>
    <row r="152" spans="1:3" x14ac:dyDescent="0.25">
      <c r="A152">
        <v>151</v>
      </c>
      <c r="B152">
        <v>2700</v>
      </c>
      <c r="C152">
        <v>222000</v>
      </c>
    </row>
    <row r="153" spans="1:3" x14ac:dyDescent="0.25">
      <c r="A153">
        <v>152</v>
      </c>
      <c r="B153">
        <v>1944</v>
      </c>
      <c r="C153">
        <v>224000</v>
      </c>
    </row>
    <row r="154" spans="1:3" x14ac:dyDescent="0.25">
      <c r="A154">
        <v>153</v>
      </c>
      <c r="B154">
        <v>1800</v>
      </c>
      <c r="C154">
        <v>225000</v>
      </c>
    </row>
    <row r="155" spans="1:3" x14ac:dyDescent="0.25">
      <c r="A155">
        <v>154</v>
      </c>
      <c r="B155">
        <v>2180</v>
      </c>
      <c r="C155">
        <v>225000</v>
      </c>
    </row>
    <row r="156" spans="1:3" x14ac:dyDescent="0.25">
      <c r="A156">
        <v>155</v>
      </c>
      <c r="B156">
        <v>2032</v>
      </c>
      <c r="C156">
        <v>225000</v>
      </c>
    </row>
    <row r="157" spans="1:3" x14ac:dyDescent="0.25">
      <c r="A157">
        <v>156</v>
      </c>
      <c r="B157">
        <v>2540</v>
      </c>
      <c r="C157">
        <v>227900</v>
      </c>
    </row>
    <row r="158" spans="1:3" x14ac:dyDescent="0.25">
      <c r="A158">
        <v>157</v>
      </c>
      <c r="B158">
        <v>2798</v>
      </c>
      <c r="C158">
        <v>229000</v>
      </c>
    </row>
    <row r="159" spans="1:3" x14ac:dyDescent="0.25">
      <c r="A159">
        <v>158</v>
      </c>
      <c r="B159">
        <v>1717</v>
      </c>
      <c r="C159">
        <v>229500</v>
      </c>
    </row>
    <row r="160" spans="1:3" x14ac:dyDescent="0.25">
      <c r="A160">
        <v>159</v>
      </c>
      <c r="B160">
        <v>2159</v>
      </c>
      <c r="C160">
        <v>232000</v>
      </c>
    </row>
    <row r="161" spans="1:3" x14ac:dyDescent="0.25">
      <c r="A161">
        <v>160</v>
      </c>
      <c r="B161">
        <v>2877</v>
      </c>
      <c r="C161">
        <v>235000</v>
      </c>
    </row>
    <row r="162" spans="1:3" x14ac:dyDescent="0.25">
      <c r="A162">
        <v>161</v>
      </c>
      <c r="B162">
        <v>2446</v>
      </c>
      <c r="C162">
        <v>240000</v>
      </c>
    </row>
    <row r="163" spans="1:3" x14ac:dyDescent="0.25">
      <c r="A163">
        <v>162</v>
      </c>
      <c r="B163">
        <v>1845</v>
      </c>
      <c r="C163">
        <v>247000</v>
      </c>
    </row>
    <row r="164" spans="1:3" x14ac:dyDescent="0.25">
      <c r="A164">
        <v>163</v>
      </c>
      <c r="B164">
        <v>2987</v>
      </c>
      <c r="C164">
        <v>252000</v>
      </c>
    </row>
    <row r="165" spans="1:3" x14ac:dyDescent="0.25">
      <c r="A165">
        <v>164</v>
      </c>
      <c r="B165">
        <v>3605</v>
      </c>
      <c r="C165">
        <v>255000</v>
      </c>
    </row>
    <row r="166" spans="1:3" x14ac:dyDescent="0.25">
      <c r="A166">
        <v>165</v>
      </c>
      <c r="B166">
        <v>2935</v>
      </c>
      <c r="C166">
        <v>258500</v>
      </c>
    </row>
    <row r="167" spans="1:3" x14ac:dyDescent="0.25">
      <c r="A167">
        <v>166</v>
      </c>
      <c r="B167">
        <v>2732</v>
      </c>
      <c r="C167">
        <v>278000</v>
      </c>
    </row>
    <row r="168" spans="1:3" x14ac:dyDescent="0.25">
      <c r="A168">
        <v>167</v>
      </c>
      <c r="B168">
        <v>3104</v>
      </c>
      <c r="C168">
        <v>279500</v>
      </c>
    </row>
    <row r="169" spans="1:3" x14ac:dyDescent="0.25">
      <c r="A169">
        <v>168</v>
      </c>
      <c r="B169">
        <v>2980</v>
      </c>
      <c r="C169">
        <v>289000</v>
      </c>
    </row>
    <row r="170" spans="1:3" x14ac:dyDescent="0.25">
      <c r="A170">
        <v>169</v>
      </c>
      <c r="B170">
        <v>2496</v>
      </c>
      <c r="C170">
        <v>290000</v>
      </c>
    </row>
    <row r="171" spans="1:3" x14ac:dyDescent="0.25">
      <c r="A171">
        <v>170</v>
      </c>
      <c r="B171">
        <v>2767</v>
      </c>
      <c r="C171">
        <v>295000</v>
      </c>
    </row>
    <row r="172" spans="1:3" x14ac:dyDescent="0.25">
      <c r="A172">
        <v>171</v>
      </c>
      <c r="B172">
        <v>3551</v>
      </c>
      <c r="C172">
        <v>299500</v>
      </c>
    </row>
    <row r="173" spans="1:3" x14ac:dyDescent="0.25">
      <c r="A173">
        <v>172</v>
      </c>
      <c r="B173">
        <v>2824</v>
      </c>
      <c r="C173">
        <v>315000</v>
      </c>
    </row>
    <row r="174" spans="1:3" x14ac:dyDescent="0.25">
      <c r="A174">
        <v>173</v>
      </c>
      <c r="B174">
        <v>3064</v>
      </c>
      <c r="C174">
        <v>345000</v>
      </c>
    </row>
    <row r="175" spans="1:3" x14ac:dyDescent="0.25">
      <c r="A175">
        <v>174</v>
      </c>
      <c r="B175">
        <v>5532</v>
      </c>
      <c r="C175">
        <v>350000</v>
      </c>
    </row>
    <row r="176" spans="1:3" x14ac:dyDescent="0.25">
      <c r="A176">
        <v>175</v>
      </c>
      <c r="B176">
        <v>5375</v>
      </c>
      <c r="C176">
        <v>380000</v>
      </c>
    </row>
    <row r="177" spans="1:3" x14ac:dyDescent="0.25">
      <c r="A177">
        <v>176</v>
      </c>
      <c r="B177">
        <v>2449</v>
      </c>
      <c r="C177">
        <v>410400</v>
      </c>
    </row>
    <row r="178" spans="1:3" x14ac:dyDescent="0.25">
      <c r="A178">
        <v>177</v>
      </c>
      <c r="B178">
        <v>1456</v>
      </c>
      <c r="C178">
        <v>450000</v>
      </c>
    </row>
    <row r="179" spans="1:3" x14ac:dyDescent="0.25">
      <c r="A179">
        <v>178</v>
      </c>
      <c r="B179">
        <v>4263</v>
      </c>
      <c r="C179">
        <v>545000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workbookViewId="0">
      <selection activeCell="J5" sqref="J5"/>
    </sheetView>
  </sheetViews>
  <sheetFormatPr defaultRowHeight="15" x14ac:dyDescent="0.25"/>
  <cols>
    <col min="7" max="7" width="18" bestFit="1" customWidth="1"/>
  </cols>
  <sheetData>
    <row r="1" spans="1:15" x14ac:dyDescent="0.25">
      <c r="A1" s="2" t="s">
        <v>3</v>
      </c>
      <c r="B1" s="2" t="s">
        <v>4</v>
      </c>
      <c r="C1" s="2" t="s">
        <v>1</v>
      </c>
      <c r="D1" s="2" t="s">
        <v>0</v>
      </c>
      <c r="E1" s="2" t="s">
        <v>2</v>
      </c>
      <c r="F1" s="2"/>
      <c r="G1" t="s">
        <v>96</v>
      </c>
    </row>
    <row r="2" spans="1:15" ht="15.75" thickBot="1" x14ac:dyDescent="0.3">
      <c r="A2">
        <v>636</v>
      </c>
      <c r="B2">
        <v>24000</v>
      </c>
      <c r="C2">
        <v>2</v>
      </c>
      <c r="D2">
        <v>1</v>
      </c>
      <c r="E2">
        <v>0.85</v>
      </c>
    </row>
    <row r="3" spans="1:15" x14ac:dyDescent="0.25">
      <c r="A3">
        <v>938</v>
      </c>
      <c r="B3">
        <v>25000</v>
      </c>
      <c r="C3">
        <v>2</v>
      </c>
      <c r="D3">
        <v>2</v>
      </c>
      <c r="E3">
        <v>3.18</v>
      </c>
      <c r="G3" s="31" t="s">
        <v>97</v>
      </c>
      <c r="H3" s="31"/>
    </row>
    <row r="4" spans="1:15" x14ac:dyDescent="0.25">
      <c r="A4">
        <v>1216</v>
      </c>
      <c r="B4">
        <v>28900</v>
      </c>
      <c r="C4">
        <v>3</v>
      </c>
      <c r="D4">
        <v>2</v>
      </c>
      <c r="E4">
        <v>1.5</v>
      </c>
      <c r="G4" s="27" t="s">
        <v>98</v>
      </c>
      <c r="H4" s="27">
        <v>0.82324459867113531</v>
      </c>
    </row>
    <row r="5" spans="1:15" x14ac:dyDescent="0.25">
      <c r="A5">
        <v>644</v>
      </c>
      <c r="B5">
        <v>30000</v>
      </c>
      <c r="C5">
        <v>2</v>
      </c>
      <c r="D5">
        <v>1</v>
      </c>
      <c r="E5">
        <v>5.77</v>
      </c>
      <c r="G5" s="27" t="s">
        <v>99</v>
      </c>
      <c r="H5" s="27">
        <v>0.67773166924119865</v>
      </c>
    </row>
    <row r="6" spans="1:15" x14ac:dyDescent="0.25">
      <c r="A6">
        <v>960</v>
      </c>
      <c r="B6">
        <v>34900</v>
      </c>
      <c r="C6">
        <v>3</v>
      </c>
      <c r="D6">
        <v>1</v>
      </c>
      <c r="E6">
        <v>1.29</v>
      </c>
      <c r="G6" s="27" t="s">
        <v>100</v>
      </c>
      <c r="H6" s="27">
        <v>0.67028037835660215</v>
      </c>
    </row>
    <row r="7" spans="1:15" x14ac:dyDescent="0.25">
      <c r="A7">
        <v>1344</v>
      </c>
      <c r="B7">
        <v>40000</v>
      </c>
      <c r="C7">
        <v>3</v>
      </c>
      <c r="D7">
        <v>2</v>
      </c>
      <c r="E7">
        <v>0.36</v>
      </c>
      <c r="G7" s="27" t="s">
        <v>101</v>
      </c>
      <c r="H7" s="27">
        <v>407.8234271224228</v>
      </c>
    </row>
    <row r="8" spans="1:15" ht="15.75" thickBot="1" x14ac:dyDescent="0.3">
      <c r="A8">
        <v>1584</v>
      </c>
      <c r="B8">
        <v>42000</v>
      </c>
      <c r="C8">
        <v>3</v>
      </c>
      <c r="D8">
        <v>2</v>
      </c>
      <c r="E8">
        <v>2.41</v>
      </c>
      <c r="G8" s="28" t="s">
        <v>90</v>
      </c>
      <c r="H8" s="28">
        <v>178</v>
      </c>
    </row>
    <row r="9" spans="1:15" x14ac:dyDescent="0.25">
      <c r="A9">
        <v>720</v>
      </c>
      <c r="B9">
        <v>42000</v>
      </c>
      <c r="C9">
        <v>2</v>
      </c>
      <c r="D9">
        <v>1</v>
      </c>
      <c r="E9">
        <v>0.24</v>
      </c>
    </row>
    <row r="10" spans="1:15" ht="15.75" thickBot="1" x14ac:dyDescent="0.3">
      <c r="A10">
        <v>1068</v>
      </c>
      <c r="B10">
        <v>47500</v>
      </c>
      <c r="C10">
        <v>3</v>
      </c>
      <c r="D10">
        <v>1</v>
      </c>
      <c r="E10">
        <v>0.33</v>
      </c>
      <c r="G10" t="s">
        <v>69</v>
      </c>
    </row>
    <row r="11" spans="1:15" x14ac:dyDescent="0.25">
      <c r="A11">
        <v>808</v>
      </c>
      <c r="B11">
        <v>48500</v>
      </c>
      <c r="C11">
        <v>3</v>
      </c>
      <c r="D11">
        <v>1</v>
      </c>
      <c r="E11">
        <v>1.29</v>
      </c>
      <c r="G11" s="29"/>
      <c r="H11" s="29" t="s">
        <v>66</v>
      </c>
      <c r="I11" s="29" t="s">
        <v>67</v>
      </c>
      <c r="J11" s="29" t="s">
        <v>65</v>
      </c>
      <c r="K11" s="29" t="s">
        <v>64</v>
      </c>
      <c r="L11" s="29" t="s">
        <v>105</v>
      </c>
    </row>
    <row r="12" spans="1:15" x14ac:dyDescent="0.25">
      <c r="A12">
        <v>1100</v>
      </c>
      <c r="B12">
        <v>49950</v>
      </c>
      <c r="C12">
        <v>3</v>
      </c>
      <c r="D12">
        <v>2</v>
      </c>
      <c r="E12">
        <v>1.06</v>
      </c>
      <c r="G12" s="27" t="s">
        <v>102</v>
      </c>
      <c r="H12" s="27">
        <v>4</v>
      </c>
      <c r="I12" s="27">
        <v>60510479.343943946</v>
      </c>
      <c r="J12" s="27">
        <v>15127619.835985987</v>
      </c>
      <c r="K12" s="27">
        <v>90.954933814517574</v>
      </c>
      <c r="L12" s="27">
        <v>1.7228383597947413E-41</v>
      </c>
    </row>
    <row r="13" spans="1:15" x14ac:dyDescent="0.25">
      <c r="A13">
        <v>954</v>
      </c>
      <c r="B13">
        <v>50000</v>
      </c>
      <c r="C13">
        <v>2</v>
      </c>
      <c r="D13">
        <v>1</v>
      </c>
      <c r="E13">
        <v>1</v>
      </c>
      <c r="G13" s="27" t="s">
        <v>103</v>
      </c>
      <c r="H13" s="27">
        <v>173</v>
      </c>
      <c r="I13" s="27">
        <v>28773350.953808911</v>
      </c>
      <c r="J13" s="27">
        <v>166319.94770987809</v>
      </c>
      <c r="K13" s="27"/>
      <c r="L13" s="27"/>
    </row>
    <row r="14" spans="1:15" ht="15.75" thickBot="1" x14ac:dyDescent="0.3">
      <c r="A14">
        <v>1218</v>
      </c>
      <c r="B14">
        <v>50000</v>
      </c>
      <c r="C14">
        <v>2</v>
      </c>
      <c r="D14">
        <v>1</v>
      </c>
      <c r="E14">
        <v>1</v>
      </c>
      <c r="G14" s="28" t="s">
        <v>59</v>
      </c>
      <c r="H14" s="28">
        <v>177</v>
      </c>
      <c r="I14" s="28">
        <v>89283830.297752857</v>
      </c>
      <c r="J14" s="28"/>
      <c r="K14" s="28"/>
      <c r="L14" s="28"/>
    </row>
    <row r="15" spans="1:15" ht="15.75" thickBot="1" x14ac:dyDescent="0.3">
      <c r="A15">
        <v>960</v>
      </c>
      <c r="B15">
        <v>58900</v>
      </c>
      <c r="C15">
        <v>3</v>
      </c>
      <c r="D15">
        <v>1</v>
      </c>
      <c r="E15">
        <v>0.63</v>
      </c>
    </row>
    <row r="16" spans="1:15" x14ac:dyDescent="0.25">
      <c r="A16">
        <v>1160</v>
      </c>
      <c r="B16">
        <v>59900</v>
      </c>
      <c r="C16">
        <v>2</v>
      </c>
      <c r="D16">
        <v>1</v>
      </c>
      <c r="E16">
        <v>0.11</v>
      </c>
      <c r="G16" s="29"/>
      <c r="H16" s="29" t="s">
        <v>106</v>
      </c>
      <c r="I16" s="29" t="s">
        <v>101</v>
      </c>
      <c r="J16" s="29" t="s">
        <v>107</v>
      </c>
      <c r="K16" s="29" t="s">
        <v>63</v>
      </c>
      <c r="L16" s="29" t="s">
        <v>108</v>
      </c>
      <c r="M16" s="29" t="s">
        <v>109</v>
      </c>
      <c r="N16" s="29" t="s">
        <v>110</v>
      </c>
      <c r="O16" s="29" t="s">
        <v>111</v>
      </c>
    </row>
    <row r="17" spans="1:15" x14ac:dyDescent="0.25">
      <c r="A17">
        <v>2050</v>
      </c>
      <c r="B17">
        <v>70000</v>
      </c>
      <c r="C17">
        <v>4</v>
      </c>
      <c r="D17">
        <v>2</v>
      </c>
      <c r="E17">
        <v>3.49</v>
      </c>
      <c r="G17" s="27" t="s">
        <v>104</v>
      </c>
      <c r="H17" s="27">
        <v>-306.17619355422346</v>
      </c>
      <c r="I17" s="27">
        <v>153.33187098885568</v>
      </c>
      <c r="J17" s="27">
        <v>-1.9968203060437231</v>
      </c>
      <c r="K17" s="27">
        <v>4.7412742133651778E-2</v>
      </c>
      <c r="L17" s="27">
        <v>-608.81824554336254</v>
      </c>
      <c r="M17" s="27">
        <v>-3.5341415650844397</v>
      </c>
      <c r="N17" s="27">
        <v>-608.81824554336254</v>
      </c>
      <c r="O17" s="27">
        <v>-3.5341415650844397</v>
      </c>
    </row>
    <row r="18" spans="1:15" x14ac:dyDescent="0.25">
      <c r="A18">
        <v>1512</v>
      </c>
      <c r="B18">
        <v>71000</v>
      </c>
      <c r="C18">
        <v>4</v>
      </c>
      <c r="D18">
        <v>2</v>
      </c>
      <c r="E18">
        <v>5.2</v>
      </c>
      <c r="G18" s="27" t="s">
        <v>4</v>
      </c>
      <c r="H18" s="27">
        <v>5.5695834145350794E-3</v>
      </c>
      <c r="I18" s="27">
        <v>4.9975925980302828E-4</v>
      </c>
      <c r="J18" s="27">
        <v>11.144532703066346</v>
      </c>
      <c r="K18" s="27">
        <v>4.3706931499837071E-22</v>
      </c>
      <c r="L18" s="27">
        <v>4.583172912191737E-3</v>
      </c>
      <c r="M18" s="27">
        <v>6.5559939168784217E-3</v>
      </c>
      <c r="N18" s="27">
        <v>4.583172912191737E-3</v>
      </c>
      <c r="O18" s="27">
        <v>6.5559939168784217E-3</v>
      </c>
    </row>
    <row r="19" spans="1:15" x14ac:dyDescent="0.25">
      <c r="A19">
        <v>981</v>
      </c>
      <c r="B19">
        <v>72000</v>
      </c>
      <c r="C19">
        <v>2</v>
      </c>
      <c r="D19">
        <v>1</v>
      </c>
      <c r="E19">
        <v>0.5</v>
      </c>
      <c r="G19" s="27" t="s">
        <v>1</v>
      </c>
      <c r="H19" s="27">
        <v>288.78121824095894</v>
      </c>
      <c r="I19" s="27">
        <v>54.652752661859786</v>
      </c>
      <c r="J19" s="27">
        <v>5.2839281495603254</v>
      </c>
      <c r="K19" s="27">
        <v>3.7681384909731353E-7</v>
      </c>
      <c r="L19" s="27">
        <v>180.90918155497675</v>
      </c>
      <c r="M19" s="27">
        <v>396.65325492694114</v>
      </c>
      <c r="N19" s="27">
        <v>180.90918155497675</v>
      </c>
      <c r="O19" s="27">
        <v>396.65325492694114</v>
      </c>
    </row>
    <row r="20" spans="1:15" x14ac:dyDescent="0.25">
      <c r="A20">
        <v>1071</v>
      </c>
      <c r="B20">
        <v>73300</v>
      </c>
      <c r="C20">
        <v>2</v>
      </c>
      <c r="D20">
        <v>1</v>
      </c>
      <c r="E20">
        <v>2</v>
      </c>
      <c r="G20" s="27" t="s">
        <v>0</v>
      </c>
      <c r="H20" s="27">
        <v>181.10047213330853</v>
      </c>
      <c r="I20" s="27">
        <v>72.66711034530698</v>
      </c>
      <c r="J20" s="27">
        <v>2.4921931156025998</v>
      </c>
      <c r="K20" s="27">
        <v>1.3636735117943008E-2</v>
      </c>
      <c r="L20" s="27">
        <v>37.672212599298746</v>
      </c>
      <c r="M20" s="27">
        <v>324.52873166731831</v>
      </c>
      <c r="N20" s="27">
        <v>37.672212599298746</v>
      </c>
      <c r="O20" s="27">
        <v>324.52873166731831</v>
      </c>
    </row>
    <row r="21" spans="1:15" ht="15.75" thickBot="1" x14ac:dyDescent="0.3">
      <c r="A21">
        <v>2394</v>
      </c>
      <c r="B21">
        <v>75000</v>
      </c>
      <c r="C21">
        <v>3</v>
      </c>
      <c r="D21">
        <v>1</v>
      </c>
      <c r="E21">
        <v>0.5</v>
      </c>
      <c r="G21" s="28" t="s">
        <v>2</v>
      </c>
      <c r="H21" s="28">
        <v>-14.248231588540275</v>
      </c>
      <c r="I21" s="28">
        <v>3.2018143939456052</v>
      </c>
      <c r="J21" s="28">
        <v>-4.4500492019408213</v>
      </c>
      <c r="K21" s="28">
        <v>1.5333552344983797E-5</v>
      </c>
      <c r="L21" s="28">
        <v>-20.567881065344011</v>
      </c>
      <c r="M21" s="28">
        <v>-7.9285821117365405</v>
      </c>
      <c r="N21" s="28">
        <v>-20.567881065344011</v>
      </c>
      <c r="O21" s="28">
        <v>-7.9285821117365405</v>
      </c>
    </row>
    <row r="22" spans="1:15" x14ac:dyDescent="0.25">
      <c r="A22">
        <v>1612</v>
      </c>
      <c r="B22">
        <v>75000</v>
      </c>
      <c r="C22">
        <v>3</v>
      </c>
      <c r="D22">
        <v>2</v>
      </c>
      <c r="E22">
        <v>5.62</v>
      </c>
    </row>
    <row r="23" spans="1:15" x14ac:dyDescent="0.25">
      <c r="A23">
        <v>1344</v>
      </c>
      <c r="B23">
        <v>79900</v>
      </c>
      <c r="C23">
        <v>4</v>
      </c>
      <c r="D23">
        <v>2</v>
      </c>
      <c r="E23">
        <v>1.3</v>
      </c>
    </row>
    <row r="24" spans="1:15" x14ac:dyDescent="0.25">
      <c r="A24">
        <v>1736</v>
      </c>
      <c r="B24">
        <v>80000</v>
      </c>
      <c r="C24">
        <v>3</v>
      </c>
      <c r="D24">
        <v>2</v>
      </c>
      <c r="E24">
        <v>0.95</v>
      </c>
    </row>
    <row r="25" spans="1:15" x14ac:dyDescent="0.25">
      <c r="A25">
        <v>884</v>
      </c>
      <c r="B25">
        <v>83945</v>
      </c>
      <c r="C25">
        <v>3</v>
      </c>
      <c r="D25">
        <v>1</v>
      </c>
      <c r="E25">
        <v>2</v>
      </c>
    </row>
    <row r="26" spans="1:15" x14ac:dyDescent="0.25">
      <c r="A26">
        <v>1404</v>
      </c>
      <c r="B26">
        <v>84000</v>
      </c>
      <c r="C26">
        <v>3</v>
      </c>
      <c r="D26">
        <v>2</v>
      </c>
      <c r="E26">
        <v>5.09</v>
      </c>
    </row>
    <row r="27" spans="1:15" x14ac:dyDescent="0.25">
      <c r="A27">
        <v>1400</v>
      </c>
      <c r="B27">
        <v>85000</v>
      </c>
      <c r="C27">
        <v>3</v>
      </c>
      <c r="D27">
        <v>2</v>
      </c>
      <c r="E27">
        <v>4.93</v>
      </c>
    </row>
    <row r="28" spans="1:15" x14ac:dyDescent="0.25">
      <c r="A28">
        <v>1707</v>
      </c>
      <c r="B28">
        <v>88000</v>
      </c>
      <c r="C28">
        <v>4</v>
      </c>
      <c r="D28">
        <v>2</v>
      </c>
      <c r="E28">
        <v>2</v>
      </c>
    </row>
    <row r="29" spans="1:15" x14ac:dyDescent="0.25">
      <c r="A29">
        <v>2108</v>
      </c>
      <c r="B29">
        <v>88000</v>
      </c>
      <c r="C29">
        <v>5</v>
      </c>
      <c r="D29">
        <v>3</v>
      </c>
      <c r="E29">
        <v>2.8380000000000001</v>
      </c>
    </row>
    <row r="30" spans="1:15" x14ac:dyDescent="0.25">
      <c r="A30">
        <v>1944</v>
      </c>
      <c r="B30">
        <v>90000</v>
      </c>
      <c r="C30">
        <v>3</v>
      </c>
      <c r="D30">
        <v>2</v>
      </c>
      <c r="E30">
        <v>5.66</v>
      </c>
    </row>
    <row r="31" spans="1:15" x14ac:dyDescent="0.25">
      <c r="A31">
        <v>1181</v>
      </c>
      <c r="B31">
        <v>90816</v>
      </c>
      <c r="C31">
        <v>2</v>
      </c>
      <c r="D31">
        <v>2</v>
      </c>
      <c r="E31">
        <v>0.3</v>
      </c>
    </row>
    <row r="32" spans="1:15" x14ac:dyDescent="0.25">
      <c r="A32">
        <v>1104</v>
      </c>
      <c r="B32">
        <v>91900</v>
      </c>
      <c r="C32">
        <v>3</v>
      </c>
      <c r="D32">
        <v>2</v>
      </c>
      <c r="E32">
        <v>5.15</v>
      </c>
    </row>
    <row r="33" spans="1:5" x14ac:dyDescent="0.25">
      <c r="A33">
        <v>919</v>
      </c>
      <c r="B33">
        <v>93000</v>
      </c>
      <c r="C33">
        <v>2</v>
      </c>
      <c r="D33">
        <v>1</v>
      </c>
      <c r="E33">
        <v>2.2000000000000002</v>
      </c>
    </row>
    <row r="34" spans="1:5" x14ac:dyDescent="0.25">
      <c r="A34">
        <v>1716</v>
      </c>
      <c r="B34">
        <v>94500</v>
      </c>
      <c r="C34">
        <v>4</v>
      </c>
      <c r="D34">
        <v>2</v>
      </c>
      <c r="E34">
        <v>3.86</v>
      </c>
    </row>
    <row r="35" spans="1:5" x14ac:dyDescent="0.25">
      <c r="A35">
        <v>1372</v>
      </c>
      <c r="B35">
        <v>95000</v>
      </c>
      <c r="C35">
        <v>3</v>
      </c>
      <c r="D35">
        <v>3</v>
      </c>
      <c r="E35">
        <v>1.47</v>
      </c>
    </row>
    <row r="36" spans="1:5" x14ac:dyDescent="0.25">
      <c r="A36">
        <v>1720</v>
      </c>
      <c r="B36">
        <v>96000</v>
      </c>
      <c r="C36">
        <v>3</v>
      </c>
      <c r="D36">
        <v>2</v>
      </c>
      <c r="E36">
        <v>6.02</v>
      </c>
    </row>
    <row r="37" spans="1:5" x14ac:dyDescent="0.25">
      <c r="A37">
        <v>1780</v>
      </c>
      <c r="B37">
        <v>98000</v>
      </c>
      <c r="C37">
        <v>4</v>
      </c>
      <c r="D37">
        <v>2</v>
      </c>
      <c r="E37">
        <v>0.2</v>
      </c>
    </row>
    <row r="38" spans="1:5" x14ac:dyDescent="0.25">
      <c r="A38">
        <v>1808</v>
      </c>
      <c r="B38">
        <v>98500</v>
      </c>
      <c r="C38">
        <v>3</v>
      </c>
      <c r="D38">
        <v>2</v>
      </c>
      <c r="E38">
        <v>1.81</v>
      </c>
    </row>
    <row r="39" spans="1:5" x14ac:dyDescent="0.25">
      <c r="A39">
        <v>1488</v>
      </c>
      <c r="B39">
        <v>100400</v>
      </c>
      <c r="C39">
        <v>4</v>
      </c>
      <c r="D39">
        <v>2</v>
      </c>
      <c r="E39">
        <v>3</v>
      </c>
    </row>
    <row r="40" spans="1:5" x14ac:dyDescent="0.25">
      <c r="A40">
        <v>1138</v>
      </c>
      <c r="B40">
        <v>102500</v>
      </c>
      <c r="C40">
        <v>3</v>
      </c>
      <c r="D40">
        <v>1</v>
      </c>
      <c r="E40">
        <v>1</v>
      </c>
    </row>
    <row r="41" spans="1:5" x14ac:dyDescent="0.25">
      <c r="A41">
        <v>1448</v>
      </c>
      <c r="B41">
        <v>102500</v>
      </c>
      <c r="C41">
        <v>3</v>
      </c>
      <c r="D41">
        <v>1</v>
      </c>
      <c r="E41">
        <v>0.82599999999999996</v>
      </c>
    </row>
    <row r="42" spans="1:5" x14ac:dyDescent="0.25">
      <c r="A42">
        <v>1416</v>
      </c>
      <c r="B42">
        <v>104500</v>
      </c>
      <c r="C42">
        <v>3</v>
      </c>
      <c r="D42">
        <v>1</v>
      </c>
      <c r="E42">
        <v>2</v>
      </c>
    </row>
    <row r="43" spans="1:5" x14ac:dyDescent="0.25">
      <c r="A43">
        <v>1674</v>
      </c>
      <c r="B43">
        <v>105000</v>
      </c>
      <c r="C43">
        <v>3</v>
      </c>
      <c r="D43">
        <v>2</v>
      </c>
      <c r="E43">
        <v>2</v>
      </c>
    </row>
    <row r="44" spans="1:5" x14ac:dyDescent="0.25">
      <c r="A44">
        <v>1560</v>
      </c>
      <c r="B44">
        <v>105000</v>
      </c>
      <c r="C44">
        <v>3</v>
      </c>
      <c r="D44">
        <v>1</v>
      </c>
      <c r="E44">
        <v>2</v>
      </c>
    </row>
    <row r="45" spans="1:5" x14ac:dyDescent="0.25">
      <c r="A45">
        <v>1568</v>
      </c>
      <c r="B45">
        <v>108000</v>
      </c>
      <c r="C45">
        <v>3</v>
      </c>
      <c r="D45">
        <v>2</v>
      </c>
      <c r="E45">
        <v>4</v>
      </c>
    </row>
    <row r="46" spans="1:5" x14ac:dyDescent="0.25">
      <c r="A46">
        <v>1433</v>
      </c>
      <c r="B46">
        <v>108000</v>
      </c>
      <c r="C46">
        <v>3</v>
      </c>
      <c r="D46">
        <v>1</v>
      </c>
      <c r="E46">
        <v>1.6</v>
      </c>
    </row>
    <row r="47" spans="1:5" x14ac:dyDescent="0.25">
      <c r="A47">
        <v>1008</v>
      </c>
      <c r="B47">
        <v>110000</v>
      </c>
      <c r="C47">
        <v>3</v>
      </c>
      <c r="D47">
        <v>2</v>
      </c>
      <c r="E47">
        <v>0.17299999999999999</v>
      </c>
    </row>
    <row r="48" spans="1:5" x14ac:dyDescent="0.25">
      <c r="A48">
        <v>1568</v>
      </c>
      <c r="B48">
        <v>113300</v>
      </c>
      <c r="C48">
        <v>3</v>
      </c>
      <c r="D48">
        <v>1</v>
      </c>
      <c r="E48">
        <v>0.4</v>
      </c>
    </row>
    <row r="49" spans="1:5" x14ac:dyDescent="0.25">
      <c r="A49">
        <v>1728</v>
      </c>
      <c r="B49">
        <v>115000</v>
      </c>
      <c r="C49">
        <v>3</v>
      </c>
      <c r="D49">
        <v>2</v>
      </c>
      <c r="E49">
        <v>2.09</v>
      </c>
    </row>
    <row r="50" spans="1:5" x14ac:dyDescent="0.25">
      <c r="A50">
        <v>1680</v>
      </c>
      <c r="B50">
        <v>115000</v>
      </c>
      <c r="C50">
        <v>3</v>
      </c>
      <c r="D50">
        <v>2</v>
      </c>
      <c r="E50">
        <v>4.4000000000000004</v>
      </c>
    </row>
    <row r="51" spans="1:5" x14ac:dyDescent="0.25">
      <c r="A51">
        <v>1620</v>
      </c>
      <c r="B51">
        <v>116200</v>
      </c>
      <c r="C51">
        <v>2</v>
      </c>
      <c r="D51">
        <v>2</v>
      </c>
      <c r="E51">
        <v>0.16</v>
      </c>
    </row>
    <row r="52" spans="1:5" x14ac:dyDescent="0.25">
      <c r="A52">
        <v>1300</v>
      </c>
      <c r="B52">
        <v>117000</v>
      </c>
      <c r="C52">
        <v>3</v>
      </c>
      <c r="D52">
        <v>2</v>
      </c>
      <c r="E52">
        <v>2.75</v>
      </c>
    </row>
    <row r="53" spans="1:5" x14ac:dyDescent="0.25">
      <c r="A53">
        <v>1280</v>
      </c>
      <c r="B53">
        <v>119900</v>
      </c>
      <c r="C53">
        <v>3</v>
      </c>
      <c r="D53">
        <v>2</v>
      </c>
      <c r="E53">
        <v>3.21</v>
      </c>
    </row>
    <row r="54" spans="1:5" x14ac:dyDescent="0.25">
      <c r="A54">
        <v>1384</v>
      </c>
      <c r="B54">
        <v>120000</v>
      </c>
      <c r="C54">
        <v>3</v>
      </c>
      <c r="D54">
        <v>1</v>
      </c>
      <c r="E54">
        <v>6.55</v>
      </c>
    </row>
    <row r="55" spans="1:5" x14ac:dyDescent="0.25">
      <c r="A55">
        <v>1366</v>
      </c>
      <c r="B55">
        <v>120000</v>
      </c>
      <c r="C55">
        <v>3</v>
      </c>
      <c r="D55">
        <v>1</v>
      </c>
      <c r="E55">
        <v>2.95</v>
      </c>
    </row>
    <row r="56" spans="1:5" x14ac:dyDescent="0.25">
      <c r="A56">
        <v>864</v>
      </c>
      <c r="B56">
        <v>124900</v>
      </c>
      <c r="C56">
        <v>1</v>
      </c>
      <c r="D56">
        <v>1</v>
      </c>
      <c r="E56">
        <v>11.33</v>
      </c>
    </row>
    <row r="57" spans="1:5" x14ac:dyDescent="0.25">
      <c r="A57">
        <v>1478</v>
      </c>
      <c r="B57">
        <v>125000</v>
      </c>
      <c r="C57">
        <v>2</v>
      </c>
      <c r="D57">
        <v>2</v>
      </c>
      <c r="E57">
        <v>2</v>
      </c>
    </row>
    <row r="58" spans="1:5" x14ac:dyDescent="0.25">
      <c r="A58">
        <v>1440</v>
      </c>
      <c r="B58">
        <v>125000</v>
      </c>
      <c r="C58">
        <v>3</v>
      </c>
      <c r="D58">
        <v>2</v>
      </c>
      <c r="E58">
        <v>0.39</v>
      </c>
    </row>
    <row r="59" spans="1:5" x14ac:dyDescent="0.25">
      <c r="A59">
        <v>1904</v>
      </c>
      <c r="B59">
        <v>127500</v>
      </c>
      <c r="C59">
        <v>3</v>
      </c>
      <c r="D59">
        <v>2</v>
      </c>
      <c r="E59">
        <v>3.03</v>
      </c>
    </row>
    <row r="60" spans="1:5" x14ac:dyDescent="0.25">
      <c r="A60">
        <v>1934</v>
      </c>
      <c r="B60">
        <v>130000</v>
      </c>
      <c r="C60">
        <v>3</v>
      </c>
      <c r="D60">
        <v>1</v>
      </c>
      <c r="E60">
        <v>2.09</v>
      </c>
    </row>
    <row r="61" spans="1:5" x14ac:dyDescent="0.25">
      <c r="A61">
        <v>2136</v>
      </c>
      <c r="B61">
        <v>130000</v>
      </c>
      <c r="C61">
        <v>3</v>
      </c>
      <c r="D61">
        <v>2</v>
      </c>
      <c r="E61">
        <v>1.3</v>
      </c>
    </row>
    <row r="62" spans="1:5" x14ac:dyDescent="0.25">
      <c r="A62">
        <v>1388</v>
      </c>
      <c r="B62">
        <v>130000</v>
      </c>
      <c r="C62">
        <v>2</v>
      </c>
      <c r="D62">
        <v>2</v>
      </c>
      <c r="E62">
        <v>13.67</v>
      </c>
    </row>
    <row r="63" spans="1:5" x14ac:dyDescent="0.25">
      <c r="A63">
        <v>1408</v>
      </c>
      <c r="B63">
        <v>130000</v>
      </c>
      <c r="C63">
        <v>3</v>
      </c>
      <c r="D63">
        <v>2</v>
      </c>
      <c r="E63">
        <v>0.255</v>
      </c>
    </row>
    <row r="64" spans="1:5" x14ac:dyDescent="0.25">
      <c r="A64">
        <v>1690</v>
      </c>
      <c r="B64">
        <v>130000</v>
      </c>
      <c r="C64">
        <v>3</v>
      </c>
      <c r="D64">
        <v>2</v>
      </c>
      <c r="E64">
        <v>0.54900000000000004</v>
      </c>
    </row>
    <row r="65" spans="1:5" x14ac:dyDescent="0.25">
      <c r="A65">
        <v>1416</v>
      </c>
      <c r="B65">
        <v>133864</v>
      </c>
      <c r="C65">
        <v>3</v>
      </c>
      <c r="D65">
        <v>2</v>
      </c>
      <c r="E65">
        <v>1.67</v>
      </c>
    </row>
    <row r="66" spans="1:5" x14ac:dyDescent="0.25">
      <c r="A66">
        <v>1287</v>
      </c>
      <c r="B66">
        <v>134900</v>
      </c>
      <c r="C66">
        <v>3</v>
      </c>
      <c r="D66">
        <v>2</v>
      </c>
      <c r="E66">
        <v>1.64</v>
      </c>
    </row>
    <row r="67" spans="1:5" x14ac:dyDescent="0.25">
      <c r="A67">
        <v>1460</v>
      </c>
      <c r="B67">
        <v>135000</v>
      </c>
      <c r="C67">
        <v>3</v>
      </c>
      <c r="D67">
        <v>1</v>
      </c>
      <c r="E67">
        <v>1.1200000000000001</v>
      </c>
    </row>
    <row r="68" spans="1:5" x14ac:dyDescent="0.25">
      <c r="A68">
        <v>2577</v>
      </c>
      <c r="B68">
        <v>135000</v>
      </c>
      <c r="C68">
        <v>3</v>
      </c>
      <c r="D68">
        <v>2</v>
      </c>
      <c r="E68">
        <v>1</v>
      </c>
    </row>
    <row r="69" spans="1:5" x14ac:dyDescent="0.25">
      <c r="A69">
        <v>1846</v>
      </c>
      <c r="B69">
        <v>135000</v>
      </c>
      <c r="C69">
        <v>3</v>
      </c>
      <c r="D69">
        <v>2</v>
      </c>
      <c r="E69">
        <v>0.34399999999999997</v>
      </c>
    </row>
    <row r="70" spans="1:5" x14ac:dyDescent="0.25">
      <c r="A70">
        <v>2400</v>
      </c>
      <c r="B70">
        <v>135000</v>
      </c>
      <c r="C70">
        <v>3</v>
      </c>
      <c r="D70">
        <v>2</v>
      </c>
      <c r="E70">
        <v>0.98</v>
      </c>
    </row>
    <row r="71" spans="1:5" x14ac:dyDescent="0.25">
      <c r="A71">
        <v>2176</v>
      </c>
      <c r="B71">
        <v>135000</v>
      </c>
      <c r="C71">
        <v>5</v>
      </c>
      <c r="D71">
        <v>3</v>
      </c>
      <c r="E71">
        <v>4.92</v>
      </c>
    </row>
    <row r="72" spans="1:5" x14ac:dyDescent="0.25">
      <c r="A72">
        <v>1344</v>
      </c>
      <c r="B72">
        <v>137000</v>
      </c>
      <c r="C72">
        <v>3</v>
      </c>
      <c r="D72">
        <v>2</v>
      </c>
      <c r="E72">
        <v>3</v>
      </c>
    </row>
    <row r="73" spans="1:5" x14ac:dyDescent="0.25">
      <c r="A73">
        <v>1264</v>
      </c>
      <c r="B73">
        <v>137500</v>
      </c>
      <c r="C73">
        <v>3</v>
      </c>
      <c r="D73">
        <v>2</v>
      </c>
      <c r="E73">
        <v>0.28000000000000003</v>
      </c>
    </row>
    <row r="74" spans="1:5" x14ac:dyDescent="0.25">
      <c r="A74">
        <v>1287</v>
      </c>
      <c r="B74">
        <v>138000</v>
      </c>
      <c r="C74">
        <v>3</v>
      </c>
      <c r="D74">
        <v>2</v>
      </c>
      <c r="E74">
        <v>1.78</v>
      </c>
    </row>
    <row r="75" spans="1:5" x14ac:dyDescent="0.25">
      <c r="A75">
        <v>1400</v>
      </c>
      <c r="B75">
        <v>139900</v>
      </c>
      <c r="C75">
        <v>3</v>
      </c>
      <c r="D75">
        <v>2</v>
      </c>
      <c r="E75">
        <v>2.15</v>
      </c>
    </row>
    <row r="76" spans="1:5" x14ac:dyDescent="0.25">
      <c r="A76">
        <v>1388</v>
      </c>
      <c r="B76">
        <v>139900</v>
      </c>
      <c r="C76">
        <v>3</v>
      </c>
      <c r="D76">
        <v>2</v>
      </c>
      <c r="E76">
        <v>1.5</v>
      </c>
    </row>
    <row r="77" spans="1:5" x14ac:dyDescent="0.25">
      <c r="A77">
        <v>1312</v>
      </c>
      <c r="B77">
        <v>140000</v>
      </c>
      <c r="C77">
        <v>3</v>
      </c>
      <c r="D77">
        <v>1</v>
      </c>
      <c r="E77">
        <v>45.7</v>
      </c>
    </row>
    <row r="78" spans="1:5" x14ac:dyDescent="0.25">
      <c r="A78">
        <v>1313</v>
      </c>
      <c r="B78">
        <v>142500</v>
      </c>
      <c r="C78">
        <v>3</v>
      </c>
      <c r="D78">
        <v>1</v>
      </c>
      <c r="E78">
        <v>0.25</v>
      </c>
    </row>
    <row r="79" spans="1:5" x14ac:dyDescent="0.25">
      <c r="A79">
        <v>2247</v>
      </c>
      <c r="B79">
        <v>142500</v>
      </c>
      <c r="C79">
        <v>3</v>
      </c>
      <c r="D79">
        <v>2</v>
      </c>
      <c r="E79">
        <v>0.16</v>
      </c>
    </row>
    <row r="80" spans="1:5" x14ac:dyDescent="0.25">
      <c r="A80">
        <v>1400</v>
      </c>
      <c r="B80">
        <v>144900</v>
      </c>
      <c r="C80">
        <v>3</v>
      </c>
      <c r="D80">
        <v>2</v>
      </c>
      <c r="E80">
        <v>1.5</v>
      </c>
    </row>
    <row r="81" spans="1:5" x14ac:dyDescent="0.25">
      <c r="A81">
        <v>1400</v>
      </c>
      <c r="B81">
        <v>144900</v>
      </c>
      <c r="C81">
        <v>3</v>
      </c>
      <c r="D81">
        <v>2</v>
      </c>
      <c r="E81">
        <v>1.75</v>
      </c>
    </row>
    <row r="82" spans="1:5" x14ac:dyDescent="0.25">
      <c r="A82">
        <v>1400</v>
      </c>
      <c r="B82">
        <v>144900</v>
      </c>
      <c r="C82">
        <v>3</v>
      </c>
      <c r="D82">
        <v>2</v>
      </c>
      <c r="E82">
        <v>1.67</v>
      </c>
    </row>
    <row r="83" spans="1:5" x14ac:dyDescent="0.25">
      <c r="A83">
        <v>1344</v>
      </c>
      <c r="B83">
        <v>145000</v>
      </c>
      <c r="C83">
        <v>3</v>
      </c>
      <c r="D83">
        <v>2</v>
      </c>
      <c r="E83">
        <v>4.5640000000000001</v>
      </c>
    </row>
    <row r="84" spans="1:5" x14ac:dyDescent="0.25">
      <c r="A84">
        <v>1632</v>
      </c>
      <c r="B84">
        <v>145000</v>
      </c>
      <c r="C84">
        <v>3</v>
      </c>
      <c r="D84">
        <v>2</v>
      </c>
      <c r="E84">
        <v>1.78</v>
      </c>
    </row>
    <row r="85" spans="1:5" x14ac:dyDescent="0.25">
      <c r="A85">
        <v>1456</v>
      </c>
      <c r="B85">
        <v>146200</v>
      </c>
      <c r="C85">
        <v>3</v>
      </c>
      <c r="D85">
        <v>2</v>
      </c>
      <c r="E85">
        <v>2.2400000000000002</v>
      </c>
    </row>
    <row r="86" spans="1:5" x14ac:dyDescent="0.25">
      <c r="A86">
        <v>1400</v>
      </c>
      <c r="B86">
        <v>146500</v>
      </c>
      <c r="C86">
        <v>3</v>
      </c>
      <c r="D86">
        <v>2</v>
      </c>
      <c r="E86">
        <v>1.5</v>
      </c>
    </row>
    <row r="87" spans="1:5" x14ac:dyDescent="0.25">
      <c r="A87">
        <v>1344</v>
      </c>
      <c r="B87">
        <v>147000</v>
      </c>
      <c r="C87">
        <v>3</v>
      </c>
      <c r="D87">
        <v>1</v>
      </c>
      <c r="E87">
        <v>0.23</v>
      </c>
    </row>
    <row r="88" spans="1:5" x14ac:dyDescent="0.25">
      <c r="A88">
        <v>1325</v>
      </c>
      <c r="B88">
        <v>147950</v>
      </c>
      <c r="C88">
        <v>3</v>
      </c>
      <c r="D88">
        <v>2</v>
      </c>
      <c r="E88">
        <v>1.52</v>
      </c>
    </row>
    <row r="89" spans="1:5" x14ac:dyDescent="0.25">
      <c r="A89">
        <v>1008</v>
      </c>
      <c r="B89">
        <v>148000</v>
      </c>
      <c r="C89">
        <v>3</v>
      </c>
      <c r="D89">
        <v>1</v>
      </c>
      <c r="E89">
        <v>0.32</v>
      </c>
    </row>
    <row r="90" spans="1:5" x14ac:dyDescent="0.25">
      <c r="A90">
        <v>1432</v>
      </c>
      <c r="B90">
        <v>148800</v>
      </c>
      <c r="C90">
        <v>3</v>
      </c>
      <c r="D90">
        <v>2</v>
      </c>
      <c r="E90">
        <v>1.51</v>
      </c>
    </row>
    <row r="91" spans="1:5" x14ac:dyDescent="0.25">
      <c r="A91">
        <v>2097</v>
      </c>
      <c r="B91">
        <v>149900</v>
      </c>
      <c r="C91">
        <v>3</v>
      </c>
      <c r="D91">
        <v>2</v>
      </c>
      <c r="E91">
        <v>1.62</v>
      </c>
    </row>
    <row r="92" spans="1:5" x14ac:dyDescent="0.25">
      <c r="A92">
        <v>2008</v>
      </c>
      <c r="B92">
        <v>150000</v>
      </c>
      <c r="C92">
        <v>3</v>
      </c>
      <c r="D92">
        <v>2</v>
      </c>
      <c r="E92">
        <v>8.32</v>
      </c>
    </row>
    <row r="93" spans="1:5" x14ac:dyDescent="0.25">
      <c r="A93">
        <v>1382</v>
      </c>
      <c r="B93">
        <v>150000</v>
      </c>
      <c r="C93">
        <v>3</v>
      </c>
      <c r="D93">
        <v>2</v>
      </c>
      <c r="E93">
        <v>1.93</v>
      </c>
    </row>
    <row r="94" spans="1:5" x14ac:dyDescent="0.25">
      <c r="A94">
        <v>2215</v>
      </c>
      <c r="B94">
        <v>150000</v>
      </c>
      <c r="C94">
        <v>4</v>
      </c>
      <c r="D94">
        <v>2</v>
      </c>
      <c r="E94">
        <v>0.39</v>
      </c>
    </row>
    <row r="95" spans="1:5" x14ac:dyDescent="0.25">
      <c r="A95">
        <v>1456</v>
      </c>
      <c r="B95">
        <v>153500</v>
      </c>
      <c r="C95">
        <v>3</v>
      </c>
      <c r="D95">
        <v>2</v>
      </c>
      <c r="E95">
        <v>3.3</v>
      </c>
    </row>
    <row r="96" spans="1:5" x14ac:dyDescent="0.25">
      <c r="A96">
        <v>1277</v>
      </c>
      <c r="B96">
        <v>155000</v>
      </c>
      <c r="C96">
        <v>2</v>
      </c>
      <c r="D96">
        <v>2</v>
      </c>
      <c r="E96">
        <v>4</v>
      </c>
    </row>
    <row r="97" spans="1:5" x14ac:dyDescent="0.25">
      <c r="A97">
        <v>1502</v>
      </c>
      <c r="B97">
        <v>155000</v>
      </c>
      <c r="C97">
        <v>3</v>
      </c>
      <c r="D97">
        <v>2</v>
      </c>
      <c r="E97">
        <v>0.3</v>
      </c>
    </row>
    <row r="98" spans="1:5" x14ac:dyDescent="0.25">
      <c r="A98">
        <v>1584</v>
      </c>
      <c r="B98">
        <v>155000</v>
      </c>
      <c r="C98">
        <v>3</v>
      </c>
      <c r="D98">
        <v>2</v>
      </c>
      <c r="E98">
        <v>2.41</v>
      </c>
    </row>
    <row r="99" spans="1:5" x14ac:dyDescent="0.25">
      <c r="A99">
        <v>1500</v>
      </c>
      <c r="B99">
        <v>156900</v>
      </c>
      <c r="C99">
        <v>3</v>
      </c>
      <c r="D99">
        <v>3</v>
      </c>
      <c r="E99">
        <v>1.78</v>
      </c>
    </row>
    <row r="100" spans="1:5" x14ac:dyDescent="0.25">
      <c r="A100">
        <v>2412</v>
      </c>
      <c r="B100">
        <v>157000</v>
      </c>
      <c r="C100">
        <v>4</v>
      </c>
      <c r="D100">
        <v>2</v>
      </c>
      <c r="E100">
        <v>3.01</v>
      </c>
    </row>
    <row r="101" spans="1:5" x14ac:dyDescent="0.25">
      <c r="A101">
        <v>2159</v>
      </c>
      <c r="B101">
        <v>157500</v>
      </c>
      <c r="C101">
        <v>3</v>
      </c>
      <c r="D101">
        <v>2</v>
      </c>
      <c r="E101">
        <v>0.312</v>
      </c>
    </row>
    <row r="102" spans="1:5" x14ac:dyDescent="0.25">
      <c r="A102">
        <v>1371</v>
      </c>
      <c r="B102">
        <v>159000</v>
      </c>
      <c r="C102">
        <v>3</v>
      </c>
      <c r="D102">
        <v>2</v>
      </c>
      <c r="E102">
        <v>3</v>
      </c>
    </row>
    <row r="103" spans="1:5" x14ac:dyDescent="0.25">
      <c r="A103">
        <v>1344</v>
      </c>
      <c r="B103">
        <v>160000</v>
      </c>
      <c r="C103">
        <v>3</v>
      </c>
      <c r="D103">
        <v>2</v>
      </c>
      <c r="E103">
        <v>3.0129999999999999</v>
      </c>
    </row>
    <row r="104" spans="1:5" x14ac:dyDescent="0.25">
      <c r="A104">
        <v>3190</v>
      </c>
      <c r="B104">
        <v>160000</v>
      </c>
      <c r="C104">
        <v>5</v>
      </c>
      <c r="D104">
        <v>2</v>
      </c>
      <c r="E104">
        <v>0.86</v>
      </c>
    </row>
    <row r="105" spans="1:5" x14ac:dyDescent="0.25">
      <c r="A105">
        <v>1937</v>
      </c>
      <c r="B105">
        <v>160000</v>
      </c>
      <c r="C105">
        <v>3</v>
      </c>
      <c r="D105">
        <v>2</v>
      </c>
      <c r="E105">
        <v>3.89</v>
      </c>
    </row>
    <row r="106" spans="1:5" x14ac:dyDescent="0.25">
      <c r="A106">
        <v>1216</v>
      </c>
      <c r="B106">
        <v>160450</v>
      </c>
      <c r="C106">
        <v>4</v>
      </c>
      <c r="D106">
        <v>2</v>
      </c>
      <c r="E106">
        <v>2</v>
      </c>
    </row>
    <row r="107" spans="1:5" x14ac:dyDescent="0.25">
      <c r="A107">
        <v>1300</v>
      </c>
      <c r="B107">
        <v>161300</v>
      </c>
      <c r="C107">
        <v>3</v>
      </c>
      <c r="D107">
        <v>2</v>
      </c>
      <c r="E107">
        <v>1.75</v>
      </c>
    </row>
    <row r="108" spans="1:5" x14ac:dyDescent="0.25">
      <c r="A108">
        <v>1497</v>
      </c>
      <c r="B108">
        <v>161650</v>
      </c>
      <c r="C108">
        <v>3</v>
      </c>
      <c r="D108">
        <v>2</v>
      </c>
      <c r="E108">
        <v>0.11</v>
      </c>
    </row>
    <row r="109" spans="1:5" x14ac:dyDescent="0.25">
      <c r="A109">
        <v>1954</v>
      </c>
      <c r="B109">
        <v>162500</v>
      </c>
      <c r="C109">
        <v>3</v>
      </c>
      <c r="D109">
        <v>2</v>
      </c>
      <c r="E109">
        <v>2.74</v>
      </c>
    </row>
    <row r="110" spans="1:5" x14ac:dyDescent="0.25">
      <c r="A110">
        <v>1600</v>
      </c>
      <c r="B110">
        <v>162900</v>
      </c>
      <c r="C110">
        <v>3</v>
      </c>
      <c r="D110">
        <v>2</v>
      </c>
      <c r="E110">
        <v>1.55</v>
      </c>
    </row>
    <row r="111" spans="1:5" x14ac:dyDescent="0.25">
      <c r="A111">
        <v>1580</v>
      </c>
      <c r="B111">
        <v>163000</v>
      </c>
      <c r="C111">
        <v>3</v>
      </c>
      <c r="D111">
        <v>2</v>
      </c>
      <c r="E111">
        <v>0.66</v>
      </c>
    </row>
    <row r="112" spans="1:5" x14ac:dyDescent="0.25">
      <c r="A112">
        <v>1640</v>
      </c>
      <c r="B112">
        <v>163000</v>
      </c>
      <c r="C112">
        <v>3</v>
      </c>
      <c r="D112">
        <v>2</v>
      </c>
      <c r="E112">
        <v>1.46</v>
      </c>
    </row>
    <row r="113" spans="1:5" x14ac:dyDescent="0.25">
      <c r="A113">
        <v>1500</v>
      </c>
      <c r="B113">
        <v>163900</v>
      </c>
      <c r="C113">
        <v>3</v>
      </c>
      <c r="D113">
        <v>2</v>
      </c>
      <c r="E113">
        <v>1.5</v>
      </c>
    </row>
    <row r="114" spans="1:5" x14ac:dyDescent="0.25">
      <c r="A114">
        <v>1690</v>
      </c>
      <c r="B114">
        <v>164900</v>
      </c>
      <c r="C114">
        <v>3</v>
      </c>
      <c r="D114">
        <v>2</v>
      </c>
      <c r="E114">
        <v>0.38300000000000001</v>
      </c>
    </row>
    <row r="115" spans="1:5" x14ac:dyDescent="0.25">
      <c r="A115">
        <v>1350</v>
      </c>
      <c r="B115">
        <v>165000</v>
      </c>
      <c r="C115">
        <v>3</v>
      </c>
      <c r="D115">
        <v>2</v>
      </c>
      <c r="E115">
        <v>0.48</v>
      </c>
    </row>
    <row r="116" spans="1:5" x14ac:dyDescent="0.25">
      <c r="A116">
        <v>1931</v>
      </c>
      <c r="B116">
        <v>165000</v>
      </c>
      <c r="C116">
        <v>3</v>
      </c>
      <c r="D116">
        <v>2</v>
      </c>
      <c r="E116">
        <v>0.24099999999999999</v>
      </c>
    </row>
    <row r="117" spans="1:5" x14ac:dyDescent="0.25">
      <c r="A117">
        <v>2468</v>
      </c>
      <c r="B117">
        <v>165000</v>
      </c>
      <c r="C117">
        <v>5</v>
      </c>
      <c r="D117">
        <v>2</v>
      </c>
      <c r="E117">
        <v>0.4</v>
      </c>
    </row>
    <row r="118" spans="1:5" x14ac:dyDescent="0.25">
      <c r="A118">
        <v>1911</v>
      </c>
      <c r="B118">
        <v>168000</v>
      </c>
      <c r="C118">
        <v>3</v>
      </c>
      <c r="D118">
        <v>2</v>
      </c>
      <c r="E118">
        <v>0.82</v>
      </c>
    </row>
    <row r="119" spans="1:5" x14ac:dyDescent="0.25">
      <c r="A119">
        <v>1662</v>
      </c>
      <c r="B119">
        <v>168000</v>
      </c>
      <c r="C119">
        <v>3</v>
      </c>
      <c r="D119">
        <v>2</v>
      </c>
      <c r="E119">
        <v>0.24099999999999999</v>
      </c>
    </row>
    <row r="120" spans="1:5" x14ac:dyDescent="0.25">
      <c r="A120">
        <v>1744</v>
      </c>
      <c r="B120">
        <v>168500</v>
      </c>
      <c r="C120">
        <v>3</v>
      </c>
      <c r="D120">
        <v>2</v>
      </c>
      <c r="E120">
        <v>5.77</v>
      </c>
    </row>
    <row r="121" spans="1:5" x14ac:dyDescent="0.25">
      <c r="A121">
        <v>2028</v>
      </c>
      <c r="B121">
        <v>169000</v>
      </c>
      <c r="C121">
        <v>3</v>
      </c>
      <c r="D121">
        <v>2</v>
      </c>
      <c r="E121">
        <v>3.42</v>
      </c>
    </row>
    <row r="122" spans="1:5" x14ac:dyDescent="0.25">
      <c r="A122">
        <v>1972</v>
      </c>
      <c r="B122">
        <v>169900</v>
      </c>
      <c r="C122">
        <v>3</v>
      </c>
      <c r="D122">
        <v>2</v>
      </c>
      <c r="E122">
        <v>0.83299999999999996</v>
      </c>
    </row>
    <row r="123" spans="1:5" x14ac:dyDescent="0.25">
      <c r="A123">
        <v>1344</v>
      </c>
      <c r="B123">
        <v>171500</v>
      </c>
      <c r="C123">
        <v>3</v>
      </c>
      <c r="D123">
        <v>2</v>
      </c>
      <c r="E123">
        <v>0.68200000000000005</v>
      </c>
    </row>
    <row r="124" spans="1:5" x14ac:dyDescent="0.25">
      <c r="A124">
        <v>1684</v>
      </c>
      <c r="B124">
        <v>172000</v>
      </c>
      <c r="C124">
        <v>3</v>
      </c>
      <c r="D124">
        <v>2</v>
      </c>
      <c r="E124">
        <v>0.73499999999999999</v>
      </c>
    </row>
    <row r="125" spans="1:5" x14ac:dyDescent="0.25">
      <c r="A125">
        <v>1323</v>
      </c>
      <c r="B125">
        <v>172900</v>
      </c>
      <c r="C125">
        <v>3</v>
      </c>
      <c r="D125">
        <v>2</v>
      </c>
      <c r="E125">
        <v>8.0500000000000007</v>
      </c>
    </row>
    <row r="126" spans="1:5" x14ac:dyDescent="0.25">
      <c r="A126">
        <v>1720</v>
      </c>
      <c r="B126">
        <v>173600</v>
      </c>
      <c r="C126">
        <v>3</v>
      </c>
      <c r="D126">
        <v>2</v>
      </c>
      <c r="E126">
        <v>0.45900000000000002</v>
      </c>
    </row>
    <row r="127" spans="1:5" x14ac:dyDescent="0.25">
      <c r="A127">
        <v>2036</v>
      </c>
      <c r="B127">
        <v>174950</v>
      </c>
      <c r="C127">
        <v>4</v>
      </c>
      <c r="D127">
        <v>3</v>
      </c>
      <c r="E127">
        <v>0.13</v>
      </c>
    </row>
    <row r="128" spans="1:5" x14ac:dyDescent="0.25">
      <c r="A128">
        <v>2928</v>
      </c>
      <c r="B128">
        <v>175000</v>
      </c>
      <c r="C128">
        <v>4</v>
      </c>
      <c r="D128">
        <v>3</v>
      </c>
      <c r="E128">
        <v>0.45</v>
      </c>
    </row>
    <row r="129" spans="1:5" x14ac:dyDescent="0.25">
      <c r="A129">
        <v>1824</v>
      </c>
      <c r="B129">
        <v>178000</v>
      </c>
      <c r="C129">
        <v>4</v>
      </c>
      <c r="D129">
        <v>2</v>
      </c>
      <c r="E129">
        <v>0.8</v>
      </c>
    </row>
    <row r="130" spans="1:5" x14ac:dyDescent="0.25">
      <c r="A130">
        <v>1600</v>
      </c>
      <c r="B130">
        <v>180000</v>
      </c>
      <c r="C130">
        <v>3</v>
      </c>
      <c r="D130">
        <v>2</v>
      </c>
      <c r="E130">
        <v>3</v>
      </c>
    </row>
    <row r="131" spans="1:5" x14ac:dyDescent="0.25">
      <c r="A131">
        <v>1499</v>
      </c>
      <c r="B131">
        <v>180000</v>
      </c>
      <c r="C131">
        <v>3</v>
      </c>
      <c r="D131">
        <v>3</v>
      </c>
      <c r="E131">
        <v>6.42</v>
      </c>
    </row>
    <row r="132" spans="1:5" x14ac:dyDescent="0.25">
      <c r="A132">
        <v>1950</v>
      </c>
      <c r="B132">
        <v>181000</v>
      </c>
      <c r="C132">
        <v>3</v>
      </c>
      <c r="D132">
        <v>2</v>
      </c>
      <c r="E132">
        <v>0.33500000000000002</v>
      </c>
    </row>
    <row r="133" spans="1:5" x14ac:dyDescent="0.25">
      <c r="A133">
        <v>1622</v>
      </c>
      <c r="B133">
        <v>184900</v>
      </c>
      <c r="C133">
        <v>3</v>
      </c>
      <c r="D133">
        <v>2</v>
      </c>
      <c r="E133">
        <v>2.5</v>
      </c>
    </row>
    <row r="134" spans="1:5" x14ac:dyDescent="0.25">
      <c r="A134">
        <v>1962</v>
      </c>
      <c r="B134">
        <v>190000</v>
      </c>
      <c r="C134">
        <v>3</v>
      </c>
      <c r="D134">
        <v>1</v>
      </c>
      <c r="E134">
        <v>0.39</v>
      </c>
    </row>
    <row r="135" spans="1:5" x14ac:dyDescent="0.25">
      <c r="A135">
        <v>2357</v>
      </c>
      <c r="B135">
        <v>190000</v>
      </c>
      <c r="C135">
        <v>5</v>
      </c>
      <c r="D135">
        <v>2</v>
      </c>
      <c r="E135">
        <v>0.22</v>
      </c>
    </row>
    <row r="136" spans="1:5" x14ac:dyDescent="0.25">
      <c r="A136">
        <v>1875</v>
      </c>
      <c r="B136">
        <v>192000</v>
      </c>
      <c r="C136">
        <v>3</v>
      </c>
      <c r="D136">
        <v>2</v>
      </c>
      <c r="E136">
        <v>0.318</v>
      </c>
    </row>
    <row r="137" spans="1:5" x14ac:dyDescent="0.25">
      <c r="A137">
        <v>1776</v>
      </c>
      <c r="B137">
        <v>192000</v>
      </c>
      <c r="C137">
        <v>3</v>
      </c>
      <c r="D137">
        <v>2</v>
      </c>
      <c r="E137">
        <v>5.2</v>
      </c>
    </row>
    <row r="138" spans="1:5" x14ac:dyDescent="0.25">
      <c r="A138">
        <v>2016</v>
      </c>
      <c r="B138">
        <v>193000</v>
      </c>
      <c r="C138">
        <v>3</v>
      </c>
      <c r="D138">
        <v>2</v>
      </c>
      <c r="E138">
        <v>3.5</v>
      </c>
    </row>
    <row r="139" spans="1:5" x14ac:dyDescent="0.25">
      <c r="A139">
        <v>1550</v>
      </c>
      <c r="B139">
        <v>194172</v>
      </c>
      <c r="C139">
        <v>3</v>
      </c>
      <c r="D139">
        <v>2</v>
      </c>
      <c r="E139">
        <v>3.1</v>
      </c>
    </row>
    <row r="140" spans="1:5" x14ac:dyDescent="0.25">
      <c r="A140">
        <v>1915</v>
      </c>
      <c r="B140">
        <v>194900</v>
      </c>
      <c r="C140">
        <v>3</v>
      </c>
      <c r="D140">
        <v>2</v>
      </c>
      <c r="E140">
        <v>0.5</v>
      </c>
    </row>
    <row r="141" spans="1:5" x14ac:dyDescent="0.25">
      <c r="A141">
        <v>1900</v>
      </c>
      <c r="B141">
        <v>198000</v>
      </c>
      <c r="C141">
        <v>3</v>
      </c>
      <c r="D141">
        <v>2</v>
      </c>
      <c r="E141">
        <v>8</v>
      </c>
    </row>
    <row r="142" spans="1:5" x14ac:dyDescent="0.25">
      <c r="A142">
        <v>1875</v>
      </c>
      <c r="B142">
        <v>200000</v>
      </c>
      <c r="C142">
        <v>3</v>
      </c>
      <c r="D142">
        <v>2</v>
      </c>
      <c r="E142">
        <v>0.318</v>
      </c>
    </row>
    <row r="143" spans="1:5" x14ac:dyDescent="0.25">
      <c r="A143">
        <v>1760</v>
      </c>
      <c r="B143">
        <v>200000</v>
      </c>
      <c r="C143">
        <v>3</v>
      </c>
      <c r="D143">
        <v>2</v>
      </c>
      <c r="E143">
        <v>1.5</v>
      </c>
    </row>
    <row r="144" spans="1:5" x14ac:dyDescent="0.25">
      <c r="A144">
        <v>1950</v>
      </c>
      <c r="B144">
        <v>205000</v>
      </c>
      <c r="C144">
        <v>4</v>
      </c>
      <c r="D144">
        <v>3</v>
      </c>
      <c r="E144">
        <v>8.3800000000000008</v>
      </c>
    </row>
    <row r="145" spans="1:5" x14ac:dyDescent="0.25">
      <c r="A145">
        <v>2218</v>
      </c>
      <c r="B145">
        <v>205250</v>
      </c>
      <c r="C145">
        <v>4</v>
      </c>
      <c r="D145">
        <v>2</v>
      </c>
      <c r="E145">
        <v>0.36</v>
      </c>
    </row>
    <row r="146" spans="1:5" x14ac:dyDescent="0.25">
      <c r="A146">
        <v>2376</v>
      </c>
      <c r="B146">
        <v>208400</v>
      </c>
      <c r="C146">
        <v>4</v>
      </c>
      <c r="D146">
        <v>2</v>
      </c>
      <c r="E146">
        <v>0.5</v>
      </c>
    </row>
    <row r="147" spans="1:5" x14ac:dyDescent="0.25">
      <c r="A147">
        <v>900</v>
      </c>
      <c r="B147">
        <v>212000</v>
      </c>
      <c r="C147">
        <v>1</v>
      </c>
      <c r="D147">
        <v>1</v>
      </c>
      <c r="E147">
        <v>10.01</v>
      </c>
    </row>
    <row r="148" spans="1:5" x14ac:dyDescent="0.25">
      <c r="A148">
        <v>1872</v>
      </c>
      <c r="B148">
        <v>215000</v>
      </c>
      <c r="C148">
        <v>3</v>
      </c>
      <c r="D148">
        <v>1</v>
      </c>
      <c r="E148">
        <v>0.30099999999999999</v>
      </c>
    </row>
    <row r="149" spans="1:5" x14ac:dyDescent="0.25">
      <c r="A149">
        <v>2235</v>
      </c>
      <c r="B149">
        <v>219000</v>
      </c>
      <c r="C149">
        <v>4</v>
      </c>
      <c r="D149">
        <v>2</v>
      </c>
      <c r="E149">
        <v>0.53</v>
      </c>
    </row>
    <row r="150" spans="1:5" x14ac:dyDescent="0.25">
      <c r="A150">
        <v>1757</v>
      </c>
      <c r="B150">
        <v>220000</v>
      </c>
      <c r="C150">
        <v>3</v>
      </c>
      <c r="D150">
        <v>2</v>
      </c>
      <c r="E150">
        <v>28.5</v>
      </c>
    </row>
    <row r="151" spans="1:5" x14ac:dyDescent="0.25">
      <c r="A151">
        <v>2016</v>
      </c>
      <c r="B151">
        <v>220000</v>
      </c>
      <c r="C151">
        <v>3</v>
      </c>
      <c r="D151">
        <v>2</v>
      </c>
      <c r="E151">
        <v>1.04</v>
      </c>
    </row>
    <row r="152" spans="1:5" x14ac:dyDescent="0.25">
      <c r="A152">
        <v>2700</v>
      </c>
      <c r="B152">
        <v>222000</v>
      </c>
      <c r="C152">
        <v>3</v>
      </c>
      <c r="D152">
        <v>2</v>
      </c>
      <c r="E152">
        <v>0.32100000000000001</v>
      </c>
    </row>
    <row r="153" spans="1:5" x14ac:dyDescent="0.25">
      <c r="A153">
        <v>1944</v>
      </c>
      <c r="B153">
        <v>224000</v>
      </c>
      <c r="C153">
        <v>3</v>
      </c>
      <c r="D153">
        <v>2</v>
      </c>
      <c r="E153">
        <v>0.8</v>
      </c>
    </row>
    <row r="154" spans="1:5" x14ac:dyDescent="0.25">
      <c r="A154">
        <v>1800</v>
      </c>
      <c r="B154">
        <v>225000</v>
      </c>
      <c r="C154">
        <v>3</v>
      </c>
      <c r="D154">
        <v>2</v>
      </c>
      <c r="E154">
        <v>7.07</v>
      </c>
    </row>
    <row r="155" spans="1:5" x14ac:dyDescent="0.25">
      <c r="A155">
        <v>2180</v>
      </c>
      <c r="B155">
        <v>225000</v>
      </c>
      <c r="C155">
        <v>4</v>
      </c>
      <c r="D155">
        <v>2</v>
      </c>
      <c r="E155">
        <v>0.376</v>
      </c>
    </row>
    <row r="156" spans="1:5" x14ac:dyDescent="0.25">
      <c r="A156">
        <v>2032</v>
      </c>
      <c r="B156">
        <v>225000</v>
      </c>
      <c r="C156">
        <v>4</v>
      </c>
      <c r="D156">
        <v>2</v>
      </c>
      <c r="E156">
        <v>0.65300000000000002</v>
      </c>
    </row>
    <row r="157" spans="1:5" x14ac:dyDescent="0.25">
      <c r="A157">
        <v>2540</v>
      </c>
      <c r="B157">
        <v>227900</v>
      </c>
      <c r="C157">
        <v>4</v>
      </c>
      <c r="D157">
        <v>2</v>
      </c>
      <c r="E157">
        <v>0.45900000000000002</v>
      </c>
    </row>
    <row r="158" spans="1:5" x14ac:dyDescent="0.25">
      <c r="A158">
        <v>2798</v>
      </c>
      <c r="B158">
        <v>229000</v>
      </c>
      <c r="C158">
        <v>4</v>
      </c>
      <c r="D158">
        <v>3</v>
      </c>
      <c r="E158">
        <v>1.2</v>
      </c>
    </row>
    <row r="159" spans="1:5" x14ac:dyDescent="0.25">
      <c r="A159">
        <v>1717</v>
      </c>
      <c r="B159">
        <v>229500</v>
      </c>
      <c r="C159">
        <v>3</v>
      </c>
      <c r="D159">
        <v>2</v>
      </c>
      <c r="E159">
        <v>5</v>
      </c>
    </row>
    <row r="160" spans="1:5" x14ac:dyDescent="0.25">
      <c r="A160">
        <v>2159</v>
      </c>
      <c r="B160">
        <v>232000</v>
      </c>
      <c r="C160">
        <v>4</v>
      </c>
      <c r="D160">
        <v>2</v>
      </c>
      <c r="E160">
        <v>0.54</v>
      </c>
    </row>
    <row r="161" spans="1:5" x14ac:dyDescent="0.25">
      <c r="A161">
        <v>2877</v>
      </c>
      <c r="B161">
        <v>235000</v>
      </c>
      <c r="C161">
        <v>3</v>
      </c>
      <c r="D161">
        <v>3</v>
      </c>
      <c r="E161">
        <v>0.64</v>
      </c>
    </row>
    <row r="162" spans="1:5" x14ac:dyDescent="0.25">
      <c r="A162">
        <v>2446</v>
      </c>
      <c r="B162">
        <v>240000</v>
      </c>
      <c r="C162">
        <v>5</v>
      </c>
      <c r="D162">
        <v>3</v>
      </c>
      <c r="E162">
        <v>0.35199999999999998</v>
      </c>
    </row>
    <row r="163" spans="1:5" x14ac:dyDescent="0.25">
      <c r="A163">
        <v>1845</v>
      </c>
      <c r="B163">
        <v>247000</v>
      </c>
      <c r="C163">
        <v>3</v>
      </c>
      <c r="D163">
        <v>2</v>
      </c>
      <c r="E163">
        <v>3.82</v>
      </c>
    </row>
    <row r="164" spans="1:5" x14ac:dyDescent="0.25">
      <c r="A164">
        <v>2987</v>
      </c>
      <c r="B164">
        <v>252000</v>
      </c>
      <c r="C164">
        <v>4</v>
      </c>
      <c r="D164">
        <v>3</v>
      </c>
      <c r="E164">
        <v>0.91</v>
      </c>
    </row>
    <row r="165" spans="1:5" x14ac:dyDescent="0.25">
      <c r="A165">
        <v>3605</v>
      </c>
      <c r="B165">
        <v>255000</v>
      </c>
      <c r="C165">
        <v>4</v>
      </c>
      <c r="D165">
        <v>3</v>
      </c>
      <c r="E165">
        <v>0.56999999999999995</v>
      </c>
    </row>
    <row r="166" spans="1:5" x14ac:dyDescent="0.25">
      <c r="A166">
        <v>2935</v>
      </c>
      <c r="B166">
        <v>258500</v>
      </c>
      <c r="C166">
        <v>3</v>
      </c>
      <c r="D166">
        <v>3</v>
      </c>
      <c r="E166">
        <v>0.89</v>
      </c>
    </row>
    <row r="167" spans="1:5" x14ac:dyDescent="0.25">
      <c r="A167">
        <v>2732</v>
      </c>
      <c r="B167">
        <v>278000</v>
      </c>
      <c r="C167">
        <v>4</v>
      </c>
      <c r="D167">
        <v>3</v>
      </c>
      <c r="E167">
        <v>0.4</v>
      </c>
    </row>
    <row r="168" spans="1:5" x14ac:dyDescent="0.25">
      <c r="A168">
        <v>3104</v>
      </c>
      <c r="B168">
        <v>279500</v>
      </c>
      <c r="C168">
        <v>4</v>
      </c>
      <c r="D168">
        <v>2</v>
      </c>
      <c r="E168">
        <v>2.3199999999999998</v>
      </c>
    </row>
    <row r="169" spans="1:5" x14ac:dyDescent="0.25">
      <c r="A169">
        <v>2980</v>
      </c>
      <c r="B169">
        <v>289000</v>
      </c>
      <c r="C169">
        <v>4</v>
      </c>
      <c r="D169">
        <v>3</v>
      </c>
      <c r="E169">
        <v>3.03</v>
      </c>
    </row>
    <row r="170" spans="1:5" x14ac:dyDescent="0.25">
      <c r="A170">
        <v>2496</v>
      </c>
      <c r="B170">
        <v>290000</v>
      </c>
      <c r="C170">
        <v>4</v>
      </c>
      <c r="D170">
        <v>2</v>
      </c>
      <c r="E170">
        <v>0.97</v>
      </c>
    </row>
    <row r="171" spans="1:5" x14ac:dyDescent="0.25">
      <c r="A171">
        <v>2767</v>
      </c>
      <c r="B171">
        <v>295000</v>
      </c>
      <c r="C171">
        <v>4</v>
      </c>
      <c r="D171">
        <v>3</v>
      </c>
      <c r="E171">
        <v>0.41</v>
      </c>
    </row>
    <row r="172" spans="1:5" x14ac:dyDescent="0.25">
      <c r="A172">
        <v>3551</v>
      </c>
      <c r="B172">
        <v>299500</v>
      </c>
      <c r="C172">
        <v>5</v>
      </c>
      <c r="D172">
        <v>3</v>
      </c>
      <c r="E172">
        <v>4.04</v>
      </c>
    </row>
    <row r="173" spans="1:5" x14ac:dyDescent="0.25">
      <c r="A173">
        <v>2824</v>
      </c>
      <c r="B173">
        <v>315000</v>
      </c>
      <c r="C173">
        <v>3</v>
      </c>
      <c r="D173">
        <v>2</v>
      </c>
      <c r="E173">
        <v>3.3</v>
      </c>
    </row>
    <row r="174" spans="1:5" x14ac:dyDescent="0.25">
      <c r="A174">
        <v>3064</v>
      </c>
      <c r="B174">
        <v>345000</v>
      </c>
      <c r="C174">
        <v>3</v>
      </c>
      <c r="D174">
        <v>2</v>
      </c>
      <c r="E174">
        <v>0.3</v>
      </c>
    </row>
    <row r="175" spans="1:5" x14ac:dyDescent="0.25">
      <c r="A175">
        <v>5532</v>
      </c>
      <c r="B175">
        <v>350000</v>
      </c>
      <c r="C175">
        <v>4</v>
      </c>
      <c r="D175">
        <v>3</v>
      </c>
      <c r="E175">
        <v>5.17</v>
      </c>
    </row>
    <row r="176" spans="1:5" x14ac:dyDescent="0.25">
      <c r="A176">
        <v>5375</v>
      </c>
      <c r="B176">
        <v>380000</v>
      </c>
      <c r="C176">
        <v>4</v>
      </c>
      <c r="D176">
        <v>3</v>
      </c>
      <c r="E176">
        <v>10.19</v>
      </c>
    </row>
    <row r="177" spans="1:5" x14ac:dyDescent="0.25">
      <c r="A177">
        <v>2449</v>
      </c>
      <c r="B177">
        <v>410400</v>
      </c>
      <c r="C177">
        <v>4</v>
      </c>
      <c r="D177">
        <v>3</v>
      </c>
      <c r="E177">
        <v>19.7</v>
      </c>
    </row>
    <row r="178" spans="1:5" x14ac:dyDescent="0.25">
      <c r="A178">
        <v>1456</v>
      </c>
      <c r="B178">
        <v>450000</v>
      </c>
      <c r="C178">
        <v>3</v>
      </c>
      <c r="D178">
        <v>2</v>
      </c>
      <c r="E178">
        <v>125</v>
      </c>
    </row>
    <row r="179" spans="1:5" x14ac:dyDescent="0.25">
      <c r="A179">
        <v>4263</v>
      </c>
      <c r="B179">
        <v>545000</v>
      </c>
      <c r="C179">
        <v>3</v>
      </c>
      <c r="D179">
        <v>3</v>
      </c>
      <c r="E179">
        <v>1.1299999999999999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30" sqref="C30"/>
    </sheetView>
  </sheetViews>
  <sheetFormatPr defaultRowHeight="15.75" x14ac:dyDescent="0.25"/>
  <cols>
    <col min="1" max="1" width="23.42578125" style="22" bestFit="1" customWidth="1"/>
    <col min="2" max="2" width="10.5703125" style="22" bestFit="1" customWidth="1"/>
    <col min="3" max="3" width="16.85546875" style="22" bestFit="1" customWidth="1"/>
    <col min="4" max="16384" width="9.140625" style="22"/>
  </cols>
  <sheetData>
    <row r="1" spans="1:3" x14ac:dyDescent="0.25">
      <c r="C1" s="22" t="s">
        <v>18</v>
      </c>
    </row>
    <row r="2" spans="1:3" x14ac:dyDescent="0.25">
      <c r="C2" s="22">
        <v>1</v>
      </c>
    </row>
    <row r="3" spans="1:3" x14ac:dyDescent="0.25">
      <c r="C3" s="22">
        <v>2</v>
      </c>
    </row>
    <row r="4" spans="1:3" x14ac:dyDescent="0.25">
      <c r="C4" s="22">
        <v>3</v>
      </c>
    </row>
    <row r="5" spans="1:3" x14ac:dyDescent="0.25">
      <c r="C5" s="22">
        <v>3</v>
      </c>
    </row>
    <row r="6" spans="1:3" x14ac:dyDescent="0.25">
      <c r="C6" s="22">
        <v>4</v>
      </c>
    </row>
    <row r="7" spans="1:3" ht="16.5" thickBot="1" x14ac:dyDescent="0.3">
      <c r="C7" s="23">
        <v>5</v>
      </c>
    </row>
    <row r="8" spans="1:3" ht="16.5" thickTop="1" x14ac:dyDescent="0.25">
      <c r="C8" s="24"/>
    </row>
    <row r="9" spans="1:3" x14ac:dyDescent="0.25">
      <c r="A9" s="25" t="s">
        <v>17</v>
      </c>
      <c r="B9" s="22" t="s">
        <v>6</v>
      </c>
      <c r="C9" s="22">
        <f>AVERAGE(C2:C7)</f>
        <v>3</v>
      </c>
    </row>
    <row r="10" spans="1:3" x14ac:dyDescent="0.25">
      <c r="A10" s="25" t="s">
        <v>16</v>
      </c>
      <c r="B10" s="22" t="s">
        <v>15</v>
      </c>
      <c r="C10" s="26">
        <f>_xlfn.VAR.P(C2:C7)</f>
        <v>1.6666666666666667</v>
      </c>
    </row>
    <row r="11" spans="1:3" x14ac:dyDescent="0.25">
      <c r="A11" s="25" t="s">
        <v>14</v>
      </c>
      <c r="B11" s="22" t="s">
        <v>13</v>
      </c>
      <c r="C11" s="22">
        <f>_xlfn.VAR.S(C2:C7)</f>
        <v>2</v>
      </c>
    </row>
    <row r="12" spans="1:3" x14ac:dyDescent="0.25">
      <c r="A12" s="25" t="s">
        <v>12</v>
      </c>
      <c r="B12" s="22" t="s">
        <v>9</v>
      </c>
      <c r="C12" s="22">
        <f>MEDIAN(C2:C7)</f>
        <v>3</v>
      </c>
    </row>
    <row r="13" spans="1:3" x14ac:dyDescent="0.25">
      <c r="A13" s="25" t="s">
        <v>11</v>
      </c>
      <c r="B13" s="22" t="s">
        <v>10</v>
      </c>
      <c r="C13" s="22">
        <f>MODE(C2:C7)</f>
        <v>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34" workbookViewId="0">
      <selection activeCell="M42" sqref="M40:M42"/>
    </sheetView>
  </sheetViews>
  <sheetFormatPr defaultRowHeight="15" x14ac:dyDescent="0.25"/>
  <sheetData>
    <row r="1" spans="1:2" x14ac:dyDescent="0.25">
      <c r="A1" t="s">
        <v>22</v>
      </c>
      <c r="B1" t="s">
        <v>23</v>
      </c>
    </row>
    <row r="2" spans="1:2" x14ac:dyDescent="0.25">
      <c r="A2" t="s">
        <v>20</v>
      </c>
      <c r="B2">
        <v>15</v>
      </c>
    </row>
    <row r="3" spans="1:2" x14ac:dyDescent="0.25">
      <c r="A3" t="s">
        <v>19</v>
      </c>
      <c r="B3">
        <v>20</v>
      </c>
    </row>
    <row r="22" spans="1:2" x14ac:dyDescent="0.25">
      <c r="A22" t="s">
        <v>22</v>
      </c>
      <c r="B22" t="s">
        <v>21</v>
      </c>
    </row>
    <row r="23" spans="1:2" x14ac:dyDescent="0.25">
      <c r="A23" t="s">
        <v>20</v>
      </c>
      <c r="B23">
        <v>0.42857142857142855</v>
      </c>
    </row>
    <row r="24" spans="1:2" x14ac:dyDescent="0.25">
      <c r="A24" t="s">
        <v>19</v>
      </c>
      <c r="B24">
        <v>0.5714285714285714</v>
      </c>
    </row>
    <row r="40" spans="1:2" x14ac:dyDescent="0.25">
      <c r="A40" s="2" t="s">
        <v>3</v>
      </c>
      <c r="B40" s="2" t="s">
        <v>4</v>
      </c>
    </row>
    <row r="41" spans="1:2" x14ac:dyDescent="0.25">
      <c r="A41">
        <v>636</v>
      </c>
      <c r="B41">
        <v>24000</v>
      </c>
    </row>
    <row r="42" spans="1:2" x14ac:dyDescent="0.25">
      <c r="A42">
        <v>938</v>
      </c>
      <c r="B42">
        <v>25000</v>
      </c>
    </row>
    <row r="43" spans="1:2" x14ac:dyDescent="0.25">
      <c r="A43">
        <v>1216</v>
      </c>
      <c r="B43">
        <v>28900</v>
      </c>
    </row>
    <row r="44" spans="1:2" x14ac:dyDescent="0.25">
      <c r="A44">
        <v>644</v>
      </c>
      <c r="B44">
        <v>30000</v>
      </c>
    </row>
    <row r="45" spans="1:2" x14ac:dyDescent="0.25">
      <c r="A45">
        <v>960</v>
      </c>
      <c r="B45">
        <v>34900</v>
      </c>
    </row>
    <row r="46" spans="1:2" x14ac:dyDescent="0.25">
      <c r="A46">
        <v>1344</v>
      </c>
      <c r="B46">
        <v>40000</v>
      </c>
    </row>
    <row r="47" spans="1:2" x14ac:dyDescent="0.25">
      <c r="A47">
        <v>1584</v>
      </c>
      <c r="B47">
        <v>42000</v>
      </c>
    </row>
    <row r="48" spans="1:2" x14ac:dyDescent="0.25">
      <c r="A48">
        <v>720</v>
      </c>
      <c r="B48">
        <v>42000</v>
      </c>
    </row>
    <row r="49" spans="1:2" x14ac:dyDescent="0.25">
      <c r="A49">
        <v>1068</v>
      </c>
      <c r="B49">
        <v>47500</v>
      </c>
    </row>
    <row r="50" spans="1:2" x14ac:dyDescent="0.25">
      <c r="A50">
        <v>808</v>
      </c>
      <c r="B50">
        <v>48500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D18" sqref="D18"/>
    </sheetView>
  </sheetViews>
  <sheetFormatPr defaultRowHeight="15" x14ac:dyDescent="0.25"/>
  <cols>
    <col min="11" max="11" width="11.28515625" bestFit="1" customWidth="1"/>
  </cols>
  <sheetData>
    <row r="1" spans="1:12" x14ac:dyDescent="0.25">
      <c r="B1" s="2" t="s">
        <v>27</v>
      </c>
      <c r="G1" s="2" t="s">
        <v>28</v>
      </c>
    </row>
    <row r="2" spans="1:12" x14ac:dyDescent="0.25">
      <c r="A2" t="s">
        <v>29</v>
      </c>
      <c r="B2" t="s">
        <v>24</v>
      </c>
      <c r="C2" t="s">
        <v>25</v>
      </c>
      <c r="D2" t="s">
        <v>26</v>
      </c>
      <c r="G2" t="s">
        <v>29</v>
      </c>
      <c r="H2" t="s">
        <v>24</v>
      </c>
      <c r="I2" t="s">
        <v>25</v>
      </c>
      <c r="J2" t="s">
        <v>26</v>
      </c>
      <c r="K2" t="s">
        <v>31</v>
      </c>
      <c r="L2" t="s">
        <v>32</v>
      </c>
    </row>
    <row r="3" spans="1:12" x14ac:dyDescent="0.25">
      <c r="A3">
        <v>1</v>
      </c>
      <c r="B3">
        <v>0.05</v>
      </c>
      <c r="C3">
        <v>0.2</v>
      </c>
      <c r="D3">
        <f>+B3*C3</f>
        <v>1.0000000000000002E-2</v>
      </c>
      <c r="G3">
        <v>1</v>
      </c>
      <c r="H3">
        <v>0.05</v>
      </c>
      <c r="I3">
        <v>0.2</v>
      </c>
      <c r="J3">
        <f>+H3*I3</f>
        <v>1.0000000000000002E-2</v>
      </c>
      <c r="K3">
        <f>(H3-$J$8)^2</f>
        <v>4.0000000000000018E-4</v>
      </c>
      <c r="L3">
        <f>+K3*I3</f>
        <v>8.0000000000000047E-5</v>
      </c>
    </row>
    <row r="4" spans="1:12" x14ac:dyDescent="0.25">
      <c r="A4">
        <v>2</v>
      </c>
      <c r="B4">
        <v>0.06</v>
      </c>
      <c r="C4">
        <v>0.2</v>
      </c>
      <c r="D4">
        <f t="shared" ref="D4:D7" si="0">+B4*C4</f>
        <v>1.2E-2</v>
      </c>
      <c r="G4">
        <v>2</v>
      </c>
      <c r="H4">
        <v>0.06</v>
      </c>
      <c r="I4">
        <v>0.2</v>
      </c>
      <c r="J4">
        <f t="shared" ref="J4:J7" si="1">+H4*I4</f>
        <v>1.2E-2</v>
      </c>
      <c r="K4">
        <f t="shared" ref="K4:K7" si="2">(H4-$J$8)^2</f>
        <v>1.0000000000000018E-4</v>
      </c>
      <c r="L4">
        <f t="shared" ref="L4:L7" si="3">+K4*I4</f>
        <v>2.0000000000000039E-5</v>
      </c>
    </row>
    <row r="5" spans="1:12" x14ac:dyDescent="0.25">
      <c r="A5">
        <v>3</v>
      </c>
      <c r="B5">
        <v>7.0000000000000007E-2</v>
      </c>
      <c r="C5">
        <v>0.2</v>
      </c>
      <c r="D5">
        <f t="shared" si="0"/>
        <v>1.4000000000000002E-2</v>
      </c>
      <c r="G5">
        <v>3</v>
      </c>
      <c r="H5">
        <v>7.0000000000000007E-2</v>
      </c>
      <c r="I5">
        <v>0.2</v>
      </c>
      <c r="J5">
        <f t="shared" si="1"/>
        <v>1.4000000000000002E-2</v>
      </c>
      <c r="K5">
        <f t="shared" si="2"/>
        <v>0</v>
      </c>
      <c r="L5">
        <f t="shared" si="3"/>
        <v>0</v>
      </c>
    </row>
    <row r="6" spans="1:12" x14ac:dyDescent="0.25">
      <c r="A6">
        <v>4</v>
      </c>
      <c r="B6">
        <v>0.08</v>
      </c>
      <c r="C6">
        <v>0.2</v>
      </c>
      <c r="D6">
        <f t="shared" si="0"/>
        <v>1.6E-2</v>
      </c>
      <c r="G6">
        <v>4</v>
      </c>
      <c r="H6">
        <v>0.08</v>
      </c>
      <c r="I6">
        <v>0.2</v>
      </c>
      <c r="J6">
        <f t="shared" si="1"/>
        <v>1.6E-2</v>
      </c>
      <c r="K6">
        <f t="shared" si="2"/>
        <v>9.9999999999999896E-5</v>
      </c>
      <c r="L6">
        <f t="shared" si="3"/>
        <v>1.9999999999999981E-5</v>
      </c>
    </row>
    <row r="7" spans="1:12" x14ac:dyDescent="0.25">
      <c r="A7">
        <v>5</v>
      </c>
      <c r="B7">
        <v>0.09</v>
      </c>
      <c r="C7">
        <v>0.2</v>
      </c>
      <c r="D7">
        <f t="shared" si="0"/>
        <v>1.7999999999999999E-2</v>
      </c>
      <c r="G7">
        <v>5</v>
      </c>
      <c r="H7">
        <v>0.09</v>
      </c>
      <c r="I7">
        <v>0.2</v>
      </c>
      <c r="J7">
        <f t="shared" si="1"/>
        <v>1.7999999999999999E-2</v>
      </c>
      <c r="K7">
        <f t="shared" si="2"/>
        <v>3.9999999999999959E-4</v>
      </c>
      <c r="L7">
        <f t="shared" si="3"/>
        <v>7.9999999999999925E-5</v>
      </c>
    </row>
    <row r="8" spans="1:12" x14ac:dyDescent="0.25">
      <c r="D8">
        <f>SUM(D3:D7)</f>
        <v>7.0000000000000007E-2</v>
      </c>
      <c r="I8" t="s">
        <v>30</v>
      </c>
      <c r="J8">
        <f>SUM(J3:J7)</f>
        <v>7.0000000000000007E-2</v>
      </c>
      <c r="K8" t="s">
        <v>33</v>
      </c>
      <c r="L8">
        <f>SUM(L3:L7)</f>
        <v>1.9999999999999998E-4</v>
      </c>
    </row>
    <row r="9" spans="1:12" x14ac:dyDescent="0.25">
      <c r="A9" t="s">
        <v>6</v>
      </c>
      <c r="B9">
        <f>AVERAGE(B3:B7)</f>
        <v>6.9999999999999993E-2</v>
      </c>
      <c r="K9" t="s">
        <v>34</v>
      </c>
      <c r="L9">
        <f>L8^0.5</f>
        <v>1.4142135623730951E-2</v>
      </c>
    </row>
    <row r="10" spans="1:12" x14ac:dyDescent="0.25">
      <c r="A10" t="s">
        <v>35</v>
      </c>
      <c r="B10">
        <f>_xlfn.VAR.P(B3:B7)</f>
        <v>2.0000000000000074E-4</v>
      </c>
    </row>
    <row r="11" spans="1:12" x14ac:dyDescent="0.25">
      <c r="A11" t="s">
        <v>36</v>
      </c>
      <c r="B11">
        <f>_xlfn.STDEV.P(B3:B7)</f>
        <v>1.4142135623730977E-2</v>
      </c>
    </row>
    <row r="12" spans="1:12" ht="15.75" thickBot="1" x14ac:dyDescent="0.3"/>
    <row r="13" spans="1:12" ht="24" thickBot="1" x14ac:dyDescent="0.4">
      <c r="C13" s="34">
        <v>95</v>
      </c>
      <c r="D13" s="34">
        <v>79</v>
      </c>
    </row>
    <row r="14" spans="1:12" ht="24" thickBot="1" x14ac:dyDescent="0.4">
      <c r="C14" s="34">
        <v>95</v>
      </c>
      <c r="D14" s="34">
        <v>75</v>
      </c>
    </row>
    <row r="15" spans="1:12" ht="24" thickBot="1" x14ac:dyDescent="0.4">
      <c r="C15" s="34">
        <v>90</v>
      </c>
      <c r="D15" s="34">
        <v>78</v>
      </c>
    </row>
    <row r="16" spans="1:12" ht="24" thickBot="1" x14ac:dyDescent="0.4">
      <c r="C16" s="34">
        <v>90</v>
      </c>
      <c r="D16" s="34">
        <v>76</v>
      </c>
    </row>
    <row r="17" spans="2:4" ht="24" thickBot="1" x14ac:dyDescent="0.4">
      <c r="C17" s="34">
        <v>15</v>
      </c>
      <c r="D17" s="34">
        <v>77</v>
      </c>
    </row>
    <row r="18" spans="2:4" x14ac:dyDescent="0.25">
      <c r="B18" t="s">
        <v>52</v>
      </c>
      <c r="C18">
        <f>_xlfn.VAR.P(C13:C17)</f>
        <v>966</v>
      </c>
      <c r="D18">
        <f>_xlfn.VAR.P(D13:D17)</f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6" sqref="F6"/>
    </sheetView>
  </sheetViews>
  <sheetFormatPr defaultRowHeight="12.75" x14ac:dyDescent="0.2"/>
  <cols>
    <col min="1" max="16384" width="9.140625" style="3"/>
  </cols>
  <sheetData>
    <row r="1" spans="2:6" x14ac:dyDescent="0.2">
      <c r="B1" s="16" t="s">
        <v>58</v>
      </c>
      <c r="C1" s="16" t="s">
        <v>57</v>
      </c>
      <c r="D1" s="16" t="s">
        <v>56</v>
      </c>
      <c r="E1" s="16" t="s">
        <v>55</v>
      </c>
      <c r="F1" s="16" t="s">
        <v>54</v>
      </c>
    </row>
    <row r="2" spans="2:6" x14ac:dyDescent="0.2">
      <c r="B2" s="3">
        <v>0</v>
      </c>
      <c r="C2" s="3">
        <v>0.125</v>
      </c>
      <c r="D2" s="3">
        <f t="shared" ref="D2:D12" si="0">IF(C2="","",B2*C2)</f>
        <v>0</v>
      </c>
      <c r="E2" s="3">
        <f t="shared" ref="E2:E12" si="1">IF(D2="","",B2-$D$13)</f>
        <v>-1.5</v>
      </c>
      <c r="F2" s="3">
        <f t="shared" ref="F2:F11" si="2">IF(E2="","",C2*E2^2)</f>
        <v>0.28125</v>
      </c>
    </row>
    <row r="3" spans="2:6" x14ac:dyDescent="0.2">
      <c r="B3" s="3">
        <v>1</v>
      </c>
      <c r="C3" s="3">
        <v>0.375</v>
      </c>
      <c r="D3" s="3">
        <f t="shared" si="0"/>
        <v>0.375</v>
      </c>
      <c r="E3" s="3">
        <f t="shared" si="1"/>
        <v>-0.5</v>
      </c>
      <c r="F3" s="3">
        <f t="shared" si="2"/>
        <v>9.375E-2</v>
      </c>
    </row>
    <row r="4" spans="2:6" x14ac:dyDescent="0.2">
      <c r="B4" s="3">
        <v>2</v>
      </c>
      <c r="C4" s="3">
        <v>0.375</v>
      </c>
      <c r="D4" s="3">
        <f t="shared" si="0"/>
        <v>0.75</v>
      </c>
      <c r="E4" s="3">
        <f t="shared" si="1"/>
        <v>0.5</v>
      </c>
      <c r="F4" s="3">
        <f t="shared" si="2"/>
        <v>9.375E-2</v>
      </c>
    </row>
    <row r="5" spans="2:6" x14ac:dyDescent="0.2">
      <c r="B5" s="3">
        <v>3</v>
      </c>
      <c r="C5" s="3">
        <v>0.125</v>
      </c>
      <c r="D5" s="3">
        <f t="shared" si="0"/>
        <v>0.375</v>
      </c>
      <c r="E5" s="3">
        <f t="shared" si="1"/>
        <v>1.5</v>
      </c>
      <c r="F5" s="3">
        <f t="shared" si="2"/>
        <v>0.28125</v>
      </c>
    </row>
    <row r="6" spans="2:6" x14ac:dyDescent="0.2">
      <c r="D6" s="3" t="str">
        <f t="shared" si="0"/>
        <v/>
      </c>
      <c r="E6" s="3" t="str">
        <f t="shared" si="1"/>
        <v/>
      </c>
      <c r="F6" s="3" t="str">
        <f t="shared" si="2"/>
        <v/>
      </c>
    </row>
    <row r="7" spans="2:6" x14ac:dyDescent="0.2">
      <c r="D7" s="3" t="str">
        <f t="shared" si="0"/>
        <v/>
      </c>
      <c r="E7" s="3" t="str">
        <f t="shared" si="1"/>
        <v/>
      </c>
      <c r="F7" s="3" t="str">
        <f t="shared" si="2"/>
        <v/>
      </c>
    </row>
    <row r="8" spans="2:6" x14ac:dyDescent="0.2">
      <c r="D8" s="3" t="str">
        <f t="shared" si="0"/>
        <v/>
      </c>
      <c r="E8" s="3" t="str">
        <f t="shared" si="1"/>
        <v/>
      </c>
      <c r="F8" s="3" t="str">
        <f t="shared" si="2"/>
        <v/>
      </c>
    </row>
    <row r="9" spans="2:6" x14ac:dyDescent="0.2">
      <c r="D9" s="3" t="str">
        <f t="shared" si="0"/>
        <v/>
      </c>
      <c r="E9" s="3" t="str">
        <f t="shared" si="1"/>
        <v/>
      </c>
      <c r="F9" s="3" t="str">
        <f t="shared" si="2"/>
        <v/>
      </c>
    </row>
    <row r="10" spans="2:6" x14ac:dyDescent="0.2">
      <c r="D10" s="3" t="str">
        <f t="shared" si="0"/>
        <v/>
      </c>
      <c r="E10" s="3" t="str">
        <f t="shared" si="1"/>
        <v/>
      </c>
      <c r="F10" s="3" t="str">
        <f t="shared" si="2"/>
        <v/>
      </c>
    </row>
    <row r="11" spans="2:6" x14ac:dyDescent="0.2">
      <c r="D11" s="3" t="str">
        <f t="shared" si="0"/>
        <v/>
      </c>
      <c r="E11" s="3" t="str">
        <f t="shared" si="1"/>
        <v/>
      </c>
      <c r="F11" s="3" t="str">
        <f t="shared" si="2"/>
        <v/>
      </c>
    </row>
    <row r="12" spans="2:6" x14ac:dyDescent="0.2">
      <c r="D12" s="3" t="str">
        <f t="shared" si="0"/>
        <v/>
      </c>
      <c r="E12" s="3" t="str">
        <f t="shared" si="1"/>
        <v/>
      </c>
    </row>
    <row r="13" spans="2:6" x14ac:dyDescent="0.2">
      <c r="C13" s="3" t="s">
        <v>53</v>
      </c>
      <c r="D13" s="3">
        <f>SUM(D2:D6)</f>
        <v>1.5</v>
      </c>
      <c r="E13" s="3" t="s">
        <v>52</v>
      </c>
      <c r="F13" s="3">
        <f>SUM(F2:F6)</f>
        <v>0.75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8"/>
  <sheetViews>
    <sheetView workbookViewId="0">
      <selection activeCell="G23" sqref="G23"/>
    </sheetView>
  </sheetViews>
  <sheetFormatPr defaultRowHeight="12.75" x14ac:dyDescent="0.2"/>
  <cols>
    <col min="1" max="1" width="23" style="3" bestFit="1" customWidth="1"/>
    <col min="2" max="16384" width="9.140625" style="3"/>
  </cols>
  <sheetData>
    <row r="1" spans="1:18" x14ac:dyDescent="0.2">
      <c r="A1" s="15" t="s">
        <v>51</v>
      </c>
      <c r="B1" s="14" t="s">
        <v>50</v>
      </c>
      <c r="C1" s="3">
        <v>3</v>
      </c>
    </row>
    <row r="2" spans="1:18" x14ac:dyDescent="0.2">
      <c r="A2" s="15" t="s">
        <v>49</v>
      </c>
      <c r="B2" s="14" t="s">
        <v>48</v>
      </c>
      <c r="C2" s="3">
        <v>0.5</v>
      </c>
    </row>
    <row r="3" spans="1:18" x14ac:dyDescent="0.2">
      <c r="A3" s="15" t="s">
        <v>47</v>
      </c>
      <c r="B3" s="14" t="s">
        <v>46</v>
      </c>
      <c r="C3" s="3">
        <f>1-C2</f>
        <v>0.5</v>
      </c>
    </row>
    <row r="11" spans="1:18" x14ac:dyDescent="0.2">
      <c r="B11" s="3">
        <f t="shared" ref="B11:B44" si="0">IF(R11&lt;=$C$1,R11,"")</f>
        <v>0</v>
      </c>
      <c r="C11" s="3">
        <f t="shared" ref="C11:C43" si="1">IF(B11="","",+FACT($C$1)/(FACT(B11)*FACT($C$1-B11))*$C$2^B11*$C$3^($C$1-B11))</f>
        <v>0.125</v>
      </c>
      <c r="R11" s="3">
        <v>0</v>
      </c>
    </row>
    <row r="12" spans="1:18" x14ac:dyDescent="0.2">
      <c r="B12" s="3">
        <f t="shared" si="0"/>
        <v>1</v>
      </c>
      <c r="C12" s="3">
        <f t="shared" si="1"/>
        <v>0.375</v>
      </c>
      <c r="R12" s="3">
        <v>1</v>
      </c>
    </row>
    <row r="13" spans="1:18" x14ac:dyDescent="0.2">
      <c r="B13" s="3">
        <f t="shared" si="0"/>
        <v>2</v>
      </c>
      <c r="C13" s="3">
        <f t="shared" si="1"/>
        <v>0.375</v>
      </c>
      <c r="R13" s="3">
        <v>2</v>
      </c>
    </row>
    <row r="14" spans="1:18" x14ac:dyDescent="0.2">
      <c r="B14" s="3">
        <f t="shared" si="0"/>
        <v>3</v>
      </c>
      <c r="C14" s="3">
        <f t="shared" si="1"/>
        <v>0.125</v>
      </c>
      <c r="R14" s="3">
        <v>3</v>
      </c>
    </row>
    <row r="15" spans="1:18" x14ac:dyDescent="0.2">
      <c r="B15" s="3" t="str">
        <f t="shared" si="0"/>
        <v/>
      </c>
      <c r="C15" s="3" t="str">
        <f t="shared" si="1"/>
        <v/>
      </c>
      <c r="R15" s="3">
        <v>4</v>
      </c>
    </row>
    <row r="16" spans="1:18" x14ac:dyDescent="0.2">
      <c r="B16" s="3" t="str">
        <f t="shared" si="0"/>
        <v/>
      </c>
      <c r="C16" s="3" t="str">
        <f t="shared" si="1"/>
        <v/>
      </c>
      <c r="R16" s="3">
        <v>5</v>
      </c>
    </row>
    <row r="17" spans="2:18" x14ac:dyDescent="0.2">
      <c r="B17" s="3" t="str">
        <f t="shared" si="0"/>
        <v/>
      </c>
      <c r="C17" s="3" t="str">
        <f t="shared" si="1"/>
        <v/>
      </c>
      <c r="R17" s="3">
        <v>6</v>
      </c>
    </row>
    <row r="18" spans="2:18" x14ac:dyDescent="0.2">
      <c r="B18" s="3" t="str">
        <f t="shared" si="0"/>
        <v/>
      </c>
      <c r="C18" s="3" t="str">
        <f t="shared" si="1"/>
        <v/>
      </c>
      <c r="R18" s="3">
        <v>7</v>
      </c>
    </row>
    <row r="19" spans="2:18" x14ac:dyDescent="0.2">
      <c r="B19" s="3" t="str">
        <f t="shared" si="0"/>
        <v/>
      </c>
      <c r="C19" s="3" t="str">
        <f t="shared" si="1"/>
        <v/>
      </c>
      <c r="R19" s="3">
        <v>8</v>
      </c>
    </row>
    <row r="20" spans="2:18" x14ac:dyDescent="0.2">
      <c r="B20" s="3" t="str">
        <f t="shared" si="0"/>
        <v/>
      </c>
      <c r="C20" s="3" t="str">
        <f t="shared" si="1"/>
        <v/>
      </c>
      <c r="R20" s="3">
        <v>9</v>
      </c>
    </row>
    <row r="21" spans="2:18" x14ac:dyDescent="0.2">
      <c r="B21" s="3" t="str">
        <f t="shared" si="0"/>
        <v/>
      </c>
      <c r="C21" s="3" t="str">
        <f t="shared" si="1"/>
        <v/>
      </c>
      <c r="R21" s="3">
        <v>10</v>
      </c>
    </row>
    <row r="22" spans="2:18" x14ac:dyDescent="0.2">
      <c r="B22" s="3" t="str">
        <f t="shared" si="0"/>
        <v/>
      </c>
      <c r="C22" s="3" t="str">
        <f t="shared" si="1"/>
        <v/>
      </c>
      <c r="R22" s="3">
        <v>11</v>
      </c>
    </row>
    <row r="23" spans="2:18" x14ac:dyDescent="0.2">
      <c r="B23" s="3" t="str">
        <f t="shared" si="0"/>
        <v/>
      </c>
      <c r="C23" s="3" t="str">
        <f t="shared" si="1"/>
        <v/>
      </c>
      <c r="R23" s="3">
        <v>12</v>
      </c>
    </row>
    <row r="24" spans="2:18" x14ac:dyDescent="0.2">
      <c r="B24" s="3" t="str">
        <f t="shared" si="0"/>
        <v/>
      </c>
      <c r="C24" s="3" t="str">
        <f t="shared" si="1"/>
        <v/>
      </c>
      <c r="R24" s="3">
        <v>13</v>
      </c>
    </row>
    <row r="25" spans="2:18" x14ac:dyDescent="0.2">
      <c r="B25" s="3" t="str">
        <f t="shared" si="0"/>
        <v/>
      </c>
      <c r="C25" s="3" t="str">
        <f t="shared" si="1"/>
        <v/>
      </c>
      <c r="R25" s="3">
        <v>14</v>
      </c>
    </row>
    <row r="26" spans="2:18" x14ac:dyDescent="0.2">
      <c r="B26" s="3" t="str">
        <f t="shared" si="0"/>
        <v/>
      </c>
      <c r="C26" s="3" t="str">
        <f t="shared" si="1"/>
        <v/>
      </c>
      <c r="R26" s="3">
        <v>15</v>
      </c>
    </row>
    <row r="27" spans="2:18" x14ac:dyDescent="0.2">
      <c r="B27" s="3" t="str">
        <f t="shared" si="0"/>
        <v/>
      </c>
      <c r="C27" s="3" t="str">
        <f t="shared" si="1"/>
        <v/>
      </c>
      <c r="R27" s="3">
        <v>16</v>
      </c>
    </row>
    <row r="28" spans="2:18" x14ac:dyDescent="0.2">
      <c r="B28" s="3" t="str">
        <f t="shared" si="0"/>
        <v/>
      </c>
      <c r="C28" s="3" t="str">
        <f t="shared" si="1"/>
        <v/>
      </c>
      <c r="R28" s="3">
        <v>17</v>
      </c>
    </row>
    <row r="29" spans="2:18" x14ac:dyDescent="0.2">
      <c r="B29" s="3" t="str">
        <f t="shared" si="0"/>
        <v/>
      </c>
      <c r="C29" s="3" t="str">
        <f t="shared" si="1"/>
        <v/>
      </c>
      <c r="R29" s="3">
        <v>18</v>
      </c>
    </row>
    <row r="30" spans="2:18" x14ac:dyDescent="0.2">
      <c r="B30" s="3" t="str">
        <f t="shared" si="0"/>
        <v/>
      </c>
      <c r="C30" s="3" t="str">
        <f t="shared" si="1"/>
        <v/>
      </c>
      <c r="R30" s="3">
        <v>19</v>
      </c>
    </row>
    <row r="31" spans="2:18" x14ac:dyDescent="0.2">
      <c r="B31" s="3" t="str">
        <f t="shared" si="0"/>
        <v/>
      </c>
      <c r="C31" s="3" t="str">
        <f t="shared" si="1"/>
        <v/>
      </c>
      <c r="R31" s="3">
        <v>20</v>
      </c>
    </row>
    <row r="32" spans="2:18" x14ac:dyDescent="0.2">
      <c r="B32" s="3" t="str">
        <f t="shared" si="0"/>
        <v/>
      </c>
      <c r="C32" s="3" t="str">
        <f t="shared" si="1"/>
        <v/>
      </c>
      <c r="R32" s="3">
        <v>21</v>
      </c>
    </row>
    <row r="33" spans="2:18" x14ac:dyDescent="0.2">
      <c r="B33" s="3" t="str">
        <f t="shared" si="0"/>
        <v/>
      </c>
      <c r="C33" s="3" t="str">
        <f t="shared" si="1"/>
        <v/>
      </c>
      <c r="R33" s="3">
        <v>22</v>
      </c>
    </row>
    <row r="34" spans="2:18" x14ac:dyDescent="0.2">
      <c r="B34" s="3" t="str">
        <f t="shared" si="0"/>
        <v/>
      </c>
      <c r="C34" s="3" t="str">
        <f t="shared" si="1"/>
        <v/>
      </c>
      <c r="R34" s="3">
        <v>23</v>
      </c>
    </row>
    <row r="35" spans="2:18" x14ac:dyDescent="0.2">
      <c r="B35" s="3" t="str">
        <f t="shared" si="0"/>
        <v/>
      </c>
      <c r="C35" s="3" t="str">
        <f t="shared" si="1"/>
        <v/>
      </c>
      <c r="R35" s="3">
        <v>24</v>
      </c>
    </row>
    <row r="36" spans="2:18" x14ac:dyDescent="0.2">
      <c r="B36" s="3" t="str">
        <f t="shared" si="0"/>
        <v/>
      </c>
      <c r="C36" s="3" t="str">
        <f t="shared" si="1"/>
        <v/>
      </c>
      <c r="R36" s="3">
        <v>25</v>
      </c>
    </row>
    <row r="37" spans="2:18" x14ac:dyDescent="0.2">
      <c r="B37" s="3" t="str">
        <f t="shared" si="0"/>
        <v/>
      </c>
      <c r="C37" s="3" t="str">
        <f t="shared" si="1"/>
        <v/>
      </c>
      <c r="R37" s="3">
        <v>26</v>
      </c>
    </row>
    <row r="38" spans="2:18" x14ac:dyDescent="0.2">
      <c r="B38" s="3" t="str">
        <f t="shared" si="0"/>
        <v/>
      </c>
      <c r="C38" s="3" t="str">
        <f t="shared" si="1"/>
        <v/>
      </c>
      <c r="R38" s="3">
        <v>27</v>
      </c>
    </row>
    <row r="39" spans="2:18" x14ac:dyDescent="0.2">
      <c r="B39" s="3" t="str">
        <f t="shared" si="0"/>
        <v/>
      </c>
      <c r="C39" s="3" t="str">
        <f t="shared" si="1"/>
        <v/>
      </c>
      <c r="R39" s="3">
        <v>28</v>
      </c>
    </row>
    <row r="40" spans="2:18" x14ac:dyDescent="0.2">
      <c r="B40" s="3" t="str">
        <f t="shared" si="0"/>
        <v/>
      </c>
      <c r="C40" s="3" t="str">
        <f t="shared" si="1"/>
        <v/>
      </c>
      <c r="R40" s="3">
        <v>29</v>
      </c>
    </row>
    <row r="41" spans="2:18" x14ac:dyDescent="0.2">
      <c r="B41" s="3" t="str">
        <f t="shared" si="0"/>
        <v/>
      </c>
      <c r="C41" s="3" t="str">
        <f t="shared" si="1"/>
        <v/>
      </c>
      <c r="R41" s="3">
        <v>30</v>
      </c>
    </row>
    <row r="42" spans="2:18" x14ac:dyDescent="0.2">
      <c r="B42" s="3" t="str">
        <f t="shared" si="0"/>
        <v/>
      </c>
      <c r="C42" s="3" t="str">
        <f t="shared" si="1"/>
        <v/>
      </c>
      <c r="R42" s="3">
        <v>31</v>
      </c>
    </row>
    <row r="43" spans="2:18" x14ac:dyDescent="0.2">
      <c r="B43" s="3" t="str">
        <f t="shared" si="0"/>
        <v/>
      </c>
      <c r="C43" s="3" t="str">
        <f t="shared" si="1"/>
        <v/>
      </c>
      <c r="R43" s="3">
        <v>32</v>
      </c>
    </row>
    <row r="44" spans="2:18" x14ac:dyDescent="0.2">
      <c r="B44" s="3" t="str">
        <f t="shared" si="0"/>
        <v/>
      </c>
      <c r="R44" s="3">
        <v>33</v>
      </c>
    </row>
    <row r="45" spans="2:18" x14ac:dyDescent="0.2">
      <c r="R45" s="3">
        <v>34</v>
      </c>
    </row>
    <row r="46" spans="2:18" x14ac:dyDescent="0.2">
      <c r="R46" s="3">
        <v>35</v>
      </c>
    </row>
    <row r="47" spans="2:18" x14ac:dyDescent="0.2">
      <c r="R47" s="3">
        <v>36</v>
      </c>
    </row>
    <row r="48" spans="2:18" x14ac:dyDescent="0.2">
      <c r="R48" s="3">
        <v>37</v>
      </c>
    </row>
    <row r="49" spans="18:18" x14ac:dyDescent="0.2">
      <c r="R49" s="3">
        <v>38</v>
      </c>
    </row>
    <row r="50" spans="18:18" x14ac:dyDescent="0.2">
      <c r="R50" s="3">
        <v>39</v>
      </c>
    </row>
    <row r="51" spans="18:18" x14ac:dyDescent="0.2">
      <c r="R51" s="3">
        <v>40</v>
      </c>
    </row>
    <row r="52" spans="18:18" x14ac:dyDescent="0.2">
      <c r="R52" s="3">
        <v>41</v>
      </c>
    </row>
    <row r="53" spans="18:18" x14ac:dyDescent="0.2">
      <c r="R53" s="3">
        <v>42</v>
      </c>
    </row>
    <row r="54" spans="18:18" x14ac:dyDescent="0.2">
      <c r="R54" s="3">
        <v>43</v>
      </c>
    </row>
    <row r="55" spans="18:18" x14ac:dyDescent="0.2">
      <c r="R55" s="3">
        <v>44</v>
      </c>
    </row>
    <row r="56" spans="18:18" x14ac:dyDescent="0.2">
      <c r="R56" s="3">
        <v>45</v>
      </c>
    </row>
    <row r="57" spans="18:18" x14ac:dyDescent="0.2">
      <c r="R57" s="3">
        <v>46</v>
      </c>
    </row>
    <row r="58" spans="18:18" x14ac:dyDescent="0.2">
      <c r="R58" s="3">
        <v>47</v>
      </c>
    </row>
    <row r="59" spans="18:18" x14ac:dyDescent="0.2">
      <c r="R59" s="3">
        <v>48</v>
      </c>
    </row>
    <row r="60" spans="18:18" x14ac:dyDescent="0.2">
      <c r="R60" s="3">
        <v>49</v>
      </c>
    </row>
    <row r="61" spans="18:18" x14ac:dyDescent="0.2">
      <c r="R61" s="3">
        <v>50</v>
      </c>
    </row>
    <row r="62" spans="18:18" x14ac:dyDescent="0.2">
      <c r="R62" s="3">
        <v>51</v>
      </c>
    </row>
    <row r="63" spans="18:18" x14ac:dyDescent="0.2">
      <c r="R63" s="3">
        <v>52</v>
      </c>
    </row>
    <row r="64" spans="18:18" x14ac:dyDescent="0.2">
      <c r="R64" s="3">
        <v>53</v>
      </c>
    </row>
    <row r="65" spans="18:18" x14ac:dyDescent="0.2">
      <c r="R65" s="3">
        <v>54</v>
      </c>
    </row>
    <row r="66" spans="18:18" x14ac:dyDescent="0.2">
      <c r="R66" s="3">
        <v>55</v>
      </c>
    </row>
    <row r="67" spans="18:18" x14ac:dyDescent="0.2">
      <c r="R67" s="3">
        <v>56</v>
      </c>
    </row>
    <row r="68" spans="18:18" x14ac:dyDescent="0.2">
      <c r="R68" s="3">
        <v>57</v>
      </c>
    </row>
    <row r="69" spans="18:18" x14ac:dyDescent="0.2">
      <c r="R69" s="3">
        <v>58</v>
      </c>
    </row>
    <row r="70" spans="18:18" x14ac:dyDescent="0.2">
      <c r="R70" s="3">
        <v>59</v>
      </c>
    </row>
    <row r="71" spans="18:18" x14ac:dyDescent="0.2">
      <c r="R71" s="3">
        <v>60</v>
      </c>
    </row>
    <row r="72" spans="18:18" x14ac:dyDescent="0.2">
      <c r="R72" s="3">
        <v>61</v>
      </c>
    </row>
    <row r="73" spans="18:18" x14ac:dyDescent="0.2">
      <c r="R73" s="3">
        <v>62</v>
      </c>
    </row>
    <row r="74" spans="18:18" x14ac:dyDescent="0.2">
      <c r="R74" s="3">
        <v>63</v>
      </c>
    </row>
    <row r="75" spans="18:18" x14ac:dyDescent="0.2">
      <c r="R75" s="3">
        <v>64</v>
      </c>
    </row>
    <row r="76" spans="18:18" x14ac:dyDescent="0.2">
      <c r="R76" s="3">
        <v>65</v>
      </c>
    </row>
    <row r="77" spans="18:18" x14ac:dyDescent="0.2">
      <c r="R77" s="3">
        <v>66</v>
      </c>
    </row>
    <row r="78" spans="18:18" x14ac:dyDescent="0.2">
      <c r="R78" s="3">
        <v>67</v>
      </c>
    </row>
    <row r="79" spans="18:18" x14ac:dyDescent="0.2">
      <c r="R79" s="3">
        <v>68</v>
      </c>
    </row>
    <row r="80" spans="18:18" x14ac:dyDescent="0.2">
      <c r="R80" s="3">
        <v>69</v>
      </c>
    </row>
    <row r="81" spans="18:18" x14ac:dyDescent="0.2">
      <c r="R81" s="3">
        <v>70</v>
      </c>
    </row>
    <row r="82" spans="18:18" x14ac:dyDescent="0.2">
      <c r="R82" s="3">
        <v>71</v>
      </c>
    </row>
    <row r="83" spans="18:18" x14ac:dyDescent="0.2">
      <c r="R83" s="3">
        <v>72</v>
      </c>
    </row>
    <row r="84" spans="18:18" x14ac:dyDescent="0.2">
      <c r="R84" s="3">
        <v>73</v>
      </c>
    </row>
    <row r="85" spans="18:18" x14ac:dyDescent="0.2">
      <c r="R85" s="3">
        <v>74</v>
      </c>
    </row>
    <row r="86" spans="18:18" x14ac:dyDescent="0.2">
      <c r="R86" s="3">
        <v>75</v>
      </c>
    </row>
    <row r="87" spans="18:18" x14ac:dyDescent="0.2">
      <c r="R87" s="3">
        <v>76</v>
      </c>
    </row>
    <row r="88" spans="18:18" x14ac:dyDescent="0.2">
      <c r="R88" s="3">
        <v>77</v>
      </c>
    </row>
    <row r="89" spans="18:18" x14ac:dyDescent="0.2">
      <c r="R89" s="3">
        <v>78</v>
      </c>
    </row>
    <row r="90" spans="18:18" x14ac:dyDescent="0.2">
      <c r="R90" s="3">
        <v>79</v>
      </c>
    </row>
    <row r="91" spans="18:18" x14ac:dyDescent="0.2">
      <c r="R91" s="3">
        <v>80</v>
      </c>
    </row>
    <row r="92" spans="18:18" x14ac:dyDescent="0.2">
      <c r="R92" s="3">
        <v>81</v>
      </c>
    </row>
    <row r="93" spans="18:18" x14ac:dyDescent="0.2">
      <c r="R93" s="3">
        <v>82</v>
      </c>
    </row>
    <row r="94" spans="18:18" x14ac:dyDescent="0.2">
      <c r="R94" s="3">
        <v>83</v>
      </c>
    </row>
    <row r="95" spans="18:18" x14ac:dyDescent="0.2">
      <c r="R95" s="3">
        <v>84</v>
      </c>
    </row>
    <row r="96" spans="18:18" x14ac:dyDescent="0.2">
      <c r="R96" s="3">
        <v>85</v>
      </c>
    </row>
    <row r="97" spans="18:18" x14ac:dyDescent="0.2">
      <c r="R97" s="3">
        <v>86</v>
      </c>
    </row>
    <row r="98" spans="18:18" x14ac:dyDescent="0.2">
      <c r="R98" s="3">
        <v>87</v>
      </c>
    </row>
    <row r="99" spans="18:18" x14ac:dyDescent="0.2">
      <c r="R99" s="3">
        <v>88</v>
      </c>
    </row>
    <row r="100" spans="18:18" x14ac:dyDescent="0.2">
      <c r="R100" s="3">
        <v>89</v>
      </c>
    </row>
    <row r="101" spans="18:18" x14ac:dyDescent="0.2">
      <c r="R101" s="3">
        <v>90</v>
      </c>
    </row>
    <row r="102" spans="18:18" x14ac:dyDescent="0.2">
      <c r="R102" s="3">
        <v>91</v>
      </c>
    </row>
    <row r="103" spans="18:18" x14ac:dyDescent="0.2">
      <c r="R103" s="3">
        <v>92</v>
      </c>
    </row>
    <row r="104" spans="18:18" x14ac:dyDescent="0.2">
      <c r="R104" s="3">
        <v>93</v>
      </c>
    </row>
    <row r="105" spans="18:18" x14ac:dyDescent="0.2">
      <c r="R105" s="3">
        <v>94</v>
      </c>
    </row>
    <row r="106" spans="18:18" x14ac:dyDescent="0.2">
      <c r="R106" s="3">
        <v>95</v>
      </c>
    </row>
    <row r="107" spans="18:18" x14ac:dyDescent="0.2">
      <c r="R107" s="3">
        <v>96</v>
      </c>
    </row>
    <row r="108" spans="18:18" x14ac:dyDescent="0.2">
      <c r="R108" s="3">
        <v>97</v>
      </c>
    </row>
    <row r="109" spans="18:18" x14ac:dyDescent="0.2">
      <c r="R109" s="3">
        <v>98</v>
      </c>
    </row>
    <row r="110" spans="18:18" x14ac:dyDescent="0.2">
      <c r="R110" s="3">
        <v>99</v>
      </c>
    </row>
    <row r="111" spans="18:18" x14ac:dyDescent="0.2">
      <c r="R111" s="3">
        <v>100</v>
      </c>
    </row>
    <row r="112" spans="18:18" x14ac:dyDescent="0.2">
      <c r="R112" s="3">
        <v>101</v>
      </c>
    </row>
    <row r="113" spans="18:18" x14ac:dyDescent="0.2">
      <c r="R113" s="3">
        <v>102</v>
      </c>
    </row>
    <row r="114" spans="18:18" x14ac:dyDescent="0.2">
      <c r="R114" s="3">
        <v>103</v>
      </c>
    </row>
    <row r="115" spans="18:18" x14ac:dyDescent="0.2">
      <c r="R115" s="3">
        <v>104</v>
      </c>
    </row>
    <row r="116" spans="18:18" x14ac:dyDescent="0.2">
      <c r="R116" s="3">
        <v>105</v>
      </c>
    </row>
    <row r="117" spans="18:18" x14ac:dyDescent="0.2">
      <c r="R117" s="3">
        <v>106</v>
      </c>
    </row>
    <row r="118" spans="18:18" x14ac:dyDescent="0.2">
      <c r="R118" s="3">
        <v>107</v>
      </c>
    </row>
    <row r="119" spans="18:18" x14ac:dyDescent="0.2">
      <c r="R119" s="3">
        <v>108</v>
      </c>
    </row>
    <row r="120" spans="18:18" x14ac:dyDescent="0.2">
      <c r="R120" s="3">
        <v>109</v>
      </c>
    </row>
    <row r="121" spans="18:18" x14ac:dyDescent="0.2">
      <c r="R121" s="3">
        <v>110</v>
      </c>
    </row>
    <row r="122" spans="18:18" x14ac:dyDescent="0.2">
      <c r="R122" s="3">
        <v>111</v>
      </c>
    </row>
    <row r="123" spans="18:18" x14ac:dyDescent="0.2">
      <c r="R123" s="3">
        <v>112</v>
      </c>
    </row>
    <row r="124" spans="18:18" x14ac:dyDescent="0.2">
      <c r="R124" s="3">
        <v>113</v>
      </c>
    </row>
    <row r="125" spans="18:18" x14ac:dyDescent="0.2">
      <c r="R125" s="3">
        <v>114</v>
      </c>
    </row>
    <row r="126" spans="18:18" x14ac:dyDescent="0.2">
      <c r="R126" s="3">
        <v>115</v>
      </c>
    </row>
    <row r="127" spans="18:18" x14ac:dyDescent="0.2">
      <c r="R127" s="3">
        <v>116</v>
      </c>
    </row>
    <row r="128" spans="18:18" x14ac:dyDescent="0.2">
      <c r="R128" s="3">
        <v>117</v>
      </c>
    </row>
    <row r="129" spans="18:18" x14ac:dyDescent="0.2">
      <c r="R129" s="3">
        <v>118</v>
      </c>
    </row>
    <row r="130" spans="18:18" x14ac:dyDescent="0.2">
      <c r="R130" s="3">
        <v>119</v>
      </c>
    </row>
    <row r="131" spans="18:18" x14ac:dyDescent="0.2">
      <c r="R131" s="3">
        <v>120</v>
      </c>
    </row>
    <row r="132" spans="18:18" x14ac:dyDescent="0.2">
      <c r="R132" s="3">
        <v>121</v>
      </c>
    </row>
    <row r="133" spans="18:18" x14ac:dyDescent="0.2">
      <c r="R133" s="3">
        <v>122</v>
      </c>
    </row>
    <row r="134" spans="18:18" x14ac:dyDescent="0.2">
      <c r="R134" s="3">
        <v>123</v>
      </c>
    </row>
    <row r="135" spans="18:18" x14ac:dyDescent="0.2">
      <c r="R135" s="3">
        <v>124</v>
      </c>
    </row>
    <row r="136" spans="18:18" x14ac:dyDescent="0.2">
      <c r="R136" s="3">
        <v>125</v>
      </c>
    </row>
    <row r="137" spans="18:18" x14ac:dyDescent="0.2">
      <c r="R137" s="3">
        <v>126</v>
      </c>
    </row>
    <row r="138" spans="18:18" x14ac:dyDescent="0.2">
      <c r="R138" s="3">
        <v>127</v>
      </c>
    </row>
    <row r="139" spans="18:18" x14ac:dyDescent="0.2">
      <c r="R139" s="3">
        <v>128</v>
      </c>
    </row>
    <row r="140" spans="18:18" x14ac:dyDescent="0.2">
      <c r="R140" s="3">
        <v>129</v>
      </c>
    </row>
    <row r="141" spans="18:18" x14ac:dyDescent="0.2">
      <c r="R141" s="3">
        <v>130</v>
      </c>
    </row>
    <row r="142" spans="18:18" x14ac:dyDescent="0.2">
      <c r="R142" s="3">
        <v>131</v>
      </c>
    </row>
    <row r="143" spans="18:18" x14ac:dyDescent="0.2">
      <c r="R143" s="3">
        <v>132</v>
      </c>
    </row>
    <row r="144" spans="18:18" x14ac:dyDescent="0.2">
      <c r="R144" s="3">
        <v>133</v>
      </c>
    </row>
    <row r="145" spans="18:18" x14ac:dyDescent="0.2">
      <c r="R145" s="3">
        <v>134</v>
      </c>
    </row>
    <row r="146" spans="18:18" x14ac:dyDescent="0.2">
      <c r="R146" s="3">
        <v>135</v>
      </c>
    </row>
    <row r="147" spans="18:18" x14ac:dyDescent="0.2">
      <c r="R147" s="3">
        <v>136</v>
      </c>
    </row>
    <row r="148" spans="18:18" x14ac:dyDescent="0.2">
      <c r="R148" s="3">
        <v>137</v>
      </c>
    </row>
    <row r="149" spans="18:18" x14ac:dyDescent="0.2">
      <c r="R149" s="3">
        <v>138</v>
      </c>
    </row>
    <row r="150" spans="18:18" x14ac:dyDescent="0.2">
      <c r="R150" s="3">
        <v>139</v>
      </c>
    </row>
    <row r="151" spans="18:18" x14ac:dyDescent="0.2">
      <c r="R151" s="3">
        <v>140</v>
      </c>
    </row>
    <row r="152" spans="18:18" x14ac:dyDescent="0.2">
      <c r="R152" s="3">
        <v>141</v>
      </c>
    </row>
    <row r="153" spans="18:18" x14ac:dyDescent="0.2">
      <c r="R153" s="3">
        <v>142</v>
      </c>
    </row>
    <row r="154" spans="18:18" x14ac:dyDescent="0.2">
      <c r="R154" s="3">
        <v>143</v>
      </c>
    </row>
    <row r="155" spans="18:18" x14ac:dyDescent="0.2">
      <c r="R155" s="3">
        <v>144</v>
      </c>
    </row>
    <row r="156" spans="18:18" x14ac:dyDescent="0.2">
      <c r="R156" s="3">
        <v>145</v>
      </c>
    </row>
    <row r="157" spans="18:18" x14ac:dyDescent="0.2">
      <c r="R157" s="3">
        <v>146</v>
      </c>
    </row>
    <row r="158" spans="18:18" x14ac:dyDescent="0.2">
      <c r="R158" s="3">
        <v>147</v>
      </c>
    </row>
    <row r="159" spans="18:18" x14ac:dyDescent="0.2">
      <c r="R159" s="3">
        <v>148</v>
      </c>
    </row>
    <row r="160" spans="18:18" x14ac:dyDescent="0.2">
      <c r="R160" s="3">
        <v>149</v>
      </c>
    </row>
    <row r="161" spans="18:18" x14ac:dyDescent="0.2">
      <c r="R161" s="3">
        <v>150</v>
      </c>
    </row>
    <row r="162" spans="18:18" x14ac:dyDescent="0.2">
      <c r="R162" s="3">
        <v>151</v>
      </c>
    </row>
    <row r="163" spans="18:18" x14ac:dyDescent="0.2">
      <c r="R163" s="3">
        <v>152</v>
      </c>
    </row>
    <row r="164" spans="18:18" x14ac:dyDescent="0.2">
      <c r="R164" s="3">
        <v>153</v>
      </c>
    </row>
    <row r="165" spans="18:18" x14ac:dyDescent="0.2">
      <c r="R165" s="3">
        <v>154</v>
      </c>
    </row>
    <row r="166" spans="18:18" x14ac:dyDescent="0.2">
      <c r="R166" s="3">
        <v>155</v>
      </c>
    </row>
    <row r="167" spans="18:18" x14ac:dyDescent="0.2">
      <c r="R167" s="3">
        <v>156</v>
      </c>
    </row>
    <row r="168" spans="18:18" x14ac:dyDescent="0.2">
      <c r="R168" s="3">
        <v>157</v>
      </c>
    </row>
    <row r="169" spans="18:18" x14ac:dyDescent="0.2">
      <c r="R169" s="3">
        <v>158</v>
      </c>
    </row>
    <row r="170" spans="18:18" x14ac:dyDescent="0.2">
      <c r="R170" s="3">
        <v>159</v>
      </c>
    </row>
    <row r="171" spans="18:18" x14ac:dyDescent="0.2">
      <c r="R171" s="3">
        <v>160</v>
      </c>
    </row>
    <row r="172" spans="18:18" x14ac:dyDescent="0.2">
      <c r="R172" s="3">
        <v>161</v>
      </c>
    </row>
    <row r="173" spans="18:18" x14ac:dyDescent="0.2">
      <c r="R173" s="3">
        <v>162</v>
      </c>
    </row>
    <row r="174" spans="18:18" x14ac:dyDescent="0.2">
      <c r="R174" s="3">
        <v>163</v>
      </c>
    </row>
    <row r="175" spans="18:18" x14ac:dyDescent="0.2">
      <c r="R175" s="3">
        <v>164</v>
      </c>
    </row>
    <row r="176" spans="18:18" x14ac:dyDescent="0.2">
      <c r="R176" s="3">
        <v>165</v>
      </c>
    </row>
    <row r="177" spans="18:18" x14ac:dyDescent="0.2">
      <c r="R177" s="3">
        <v>166</v>
      </c>
    </row>
    <row r="178" spans="18:18" x14ac:dyDescent="0.2">
      <c r="R178" s="3">
        <v>167</v>
      </c>
    </row>
    <row r="179" spans="18:18" x14ac:dyDescent="0.2">
      <c r="R179" s="3">
        <v>168</v>
      </c>
    </row>
    <row r="180" spans="18:18" x14ac:dyDescent="0.2">
      <c r="R180" s="3">
        <v>169</v>
      </c>
    </row>
    <row r="181" spans="18:18" x14ac:dyDescent="0.2">
      <c r="R181" s="3">
        <v>170</v>
      </c>
    </row>
    <row r="182" spans="18:18" x14ac:dyDescent="0.2">
      <c r="R182" s="3">
        <v>171</v>
      </c>
    </row>
    <row r="183" spans="18:18" x14ac:dyDescent="0.2">
      <c r="R183" s="3">
        <v>172</v>
      </c>
    </row>
    <row r="184" spans="18:18" x14ac:dyDescent="0.2">
      <c r="R184" s="3">
        <v>173</v>
      </c>
    </row>
    <row r="185" spans="18:18" x14ac:dyDescent="0.2">
      <c r="R185" s="3">
        <v>174</v>
      </c>
    </row>
    <row r="186" spans="18:18" x14ac:dyDescent="0.2">
      <c r="R186" s="3">
        <v>175</v>
      </c>
    </row>
    <row r="187" spans="18:18" x14ac:dyDescent="0.2">
      <c r="R187" s="3">
        <v>176</v>
      </c>
    </row>
    <row r="188" spans="18:18" x14ac:dyDescent="0.2">
      <c r="R188" s="3">
        <v>177</v>
      </c>
    </row>
    <row r="189" spans="18:18" x14ac:dyDescent="0.2">
      <c r="R189" s="3">
        <v>178</v>
      </c>
    </row>
    <row r="190" spans="18:18" x14ac:dyDescent="0.2">
      <c r="R190" s="3">
        <v>179</v>
      </c>
    </row>
    <row r="191" spans="18:18" x14ac:dyDescent="0.2">
      <c r="R191" s="3">
        <v>180</v>
      </c>
    </row>
    <row r="192" spans="18:18" x14ac:dyDescent="0.2">
      <c r="R192" s="3">
        <v>181</v>
      </c>
    </row>
    <row r="193" spans="18:18" x14ac:dyDescent="0.2">
      <c r="R193" s="3">
        <v>182</v>
      </c>
    </row>
    <row r="194" spans="18:18" x14ac:dyDescent="0.2">
      <c r="R194" s="3">
        <v>183</v>
      </c>
    </row>
    <row r="195" spans="18:18" x14ac:dyDescent="0.2">
      <c r="R195" s="3">
        <v>184</v>
      </c>
    </row>
    <row r="196" spans="18:18" x14ac:dyDescent="0.2">
      <c r="R196" s="3">
        <v>185</v>
      </c>
    </row>
    <row r="197" spans="18:18" x14ac:dyDescent="0.2">
      <c r="R197" s="3">
        <v>186</v>
      </c>
    </row>
    <row r="198" spans="18:18" x14ac:dyDescent="0.2">
      <c r="R198" s="3">
        <v>187</v>
      </c>
    </row>
    <row r="199" spans="18:18" x14ac:dyDescent="0.2">
      <c r="R199" s="3">
        <v>188</v>
      </c>
    </row>
    <row r="200" spans="18:18" x14ac:dyDescent="0.2">
      <c r="R200" s="3">
        <v>189</v>
      </c>
    </row>
    <row r="201" spans="18:18" x14ac:dyDescent="0.2">
      <c r="R201" s="3">
        <v>190</v>
      </c>
    </row>
    <row r="202" spans="18:18" x14ac:dyDescent="0.2">
      <c r="R202" s="3">
        <v>191</v>
      </c>
    </row>
    <row r="203" spans="18:18" x14ac:dyDescent="0.2">
      <c r="R203" s="3">
        <v>192</v>
      </c>
    </row>
    <row r="204" spans="18:18" x14ac:dyDescent="0.2">
      <c r="R204" s="3">
        <v>193</v>
      </c>
    </row>
    <row r="205" spans="18:18" x14ac:dyDescent="0.2">
      <c r="R205" s="3">
        <v>194</v>
      </c>
    </row>
    <row r="206" spans="18:18" x14ac:dyDescent="0.2">
      <c r="R206" s="3">
        <v>195</v>
      </c>
    </row>
    <row r="207" spans="18:18" x14ac:dyDescent="0.2">
      <c r="R207" s="3">
        <v>196</v>
      </c>
    </row>
    <row r="208" spans="18:18" x14ac:dyDescent="0.2">
      <c r="R208" s="3">
        <v>197</v>
      </c>
    </row>
    <row r="209" spans="18:18" x14ac:dyDescent="0.2">
      <c r="R209" s="3">
        <v>198</v>
      </c>
    </row>
    <row r="210" spans="18:18" x14ac:dyDescent="0.2">
      <c r="R210" s="3">
        <v>199</v>
      </c>
    </row>
    <row r="211" spans="18:18" x14ac:dyDescent="0.2">
      <c r="R211" s="3">
        <v>200</v>
      </c>
    </row>
    <row r="212" spans="18:18" x14ac:dyDescent="0.2">
      <c r="R212" s="3">
        <v>201</v>
      </c>
    </row>
    <row r="213" spans="18:18" x14ac:dyDescent="0.2">
      <c r="R213" s="3">
        <v>202</v>
      </c>
    </row>
    <row r="214" spans="18:18" x14ac:dyDescent="0.2">
      <c r="R214" s="3">
        <v>203</v>
      </c>
    </row>
    <row r="215" spans="18:18" x14ac:dyDescent="0.2">
      <c r="R215" s="3">
        <v>204</v>
      </c>
    </row>
    <row r="216" spans="18:18" x14ac:dyDescent="0.2">
      <c r="R216" s="3">
        <v>205</v>
      </c>
    </row>
    <row r="217" spans="18:18" x14ac:dyDescent="0.2">
      <c r="R217" s="3">
        <v>206</v>
      </c>
    </row>
    <row r="218" spans="18:18" x14ac:dyDescent="0.2">
      <c r="R218" s="3">
        <v>207</v>
      </c>
    </row>
    <row r="219" spans="18:18" x14ac:dyDescent="0.2">
      <c r="R219" s="3">
        <v>208</v>
      </c>
    </row>
    <row r="220" spans="18:18" x14ac:dyDescent="0.2">
      <c r="R220" s="3">
        <v>209</v>
      </c>
    </row>
    <row r="221" spans="18:18" x14ac:dyDescent="0.2">
      <c r="R221" s="3">
        <v>210</v>
      </c>
    </row>
    <row r="222" spans="18:18" x14ac:dyDescent="0.2">
      <c r="R222" s="3">
        <v>211</v>
      </c>
    </row>
    <row r="223" spans="18:18" x14ac:dyDescent="0.2">
      <c r="R223" s="3">
        <v>212</v>
      </c>
    </row>
    <row r="224" spans="18:18" x14ac:dyDescent="0.2">
      <c r="R224" s="3">
        <v>213</v>
      </c>
    </row>
    <row r="225" spans="18:18" x14ac:dyDescent="0.2">
      <c r="R225" s="3">
        <v>214</v>
      </c>
    </row>
    <row r="226" spans="18:18" x14ac:dyDescent="0.2">
      <c r="R226" s="3">
        <v>215</v>
      </c>
    </row>
    <row r="227" spans="18:18" x14ac:dyDescent="0.2">
      <c r="R227" s="3">
        <v>216</v>
      </c>
    </row>
    <row r="228" spans="18:18" x14ac:dyDescent="0.2">
      <c r="R228" s="3">
        <v>217</v>
      </c>
    </row>
    <row r="229" spans="18:18" x14ac:dyDescent="0.2">
      <c r="R229" s="3">
        <v>218</v>
      </c>
    </row>
    <row r="230" spans="18:18" x14ac:dyDescent="0.2">
      <c r="R230" s="3">
        <v>219</v>
      </c>
    </row>
    <row r="231" spans="18:18" x14ac:dyDescent="0.2">
      <c r="R231" s="3">
        <v>220</v>
      </c>
    </row>
    <row r="232" spans="18:18" x14ac:dyDescent="0.2">
      <c r="R232" s="3">
        <v>221</v>
      </c>
    </row>
    <row r="233" spans="18:18" x14ac:dyDescent="0.2">
      <c r="R233" s="3">
        <v>222</v>
      </c>
    </row>
    <row r="234" spans="18:18" x14ac:dyDescent="0.2">
      <c r="R234" s="3">
        <v>223</v>
      </c>
    </row>
    <row r="235" spans="18:18" x14ac:dyDescent="0.2">
      <c r="R235" s="3">
        <v>224</v>
      </c>
    </row>
    <row r="236" spans="18:18" x14ac:dyDescent="0.2">
      <c r="R236" s="3">
        <v>225</v>
      </c>
    </row>
    <row r="237" spans="18:18" x14ac:dyDescent="0.2">
      <c r="R237" s="3">
        <v>226</v>
      </c>
    </row>
    <row r="238" spans="18:18" x14ac:dyDescent="0.2">
      <c r="R238" s="3">
        <v>227</v>
      </c>
    </row>
    <row r="239" spans="18:18" x14ac:dyDescent="0.2">
      <c r="R239" s="3">
        <v>228</v>
      </c>
    </row>
    <row r="240" spans="18:18" x14ac:dyDescent="0.2">
      <c r="R240" s="3">
        <v>229</v>
      </c>
    </row>
    <row r="241" spans="18:18" x14ac:dyDescent="0.2">
      <c r="R241" s="3">
        <v>230</v>
      </c>
    </row>
    <row r="242" spans="18:18" x14ac:dyDescent="0.2">
      <c r="R242" s="3">
        <v>231</v>
      </c>
    </row>
    <row r="243" spans="18:18" x14ac:dyDescent="0.2">
      <c r="R243" s="3">
        <v>232</v>
      </c>
    </row>
    <row r="244" spans="18:18" x14ac:dyDescent="0.2">
      <c r="R244" s="3">
        <v>233</v>
      </c>
    </row>
    <row r="245" spans="18:18" x14ac:dyDescent="0.2">
      <c r="R245" s="3">
        <v>234</v>
      </c>
    </row>
    <row r="246" spans="18:18" x14ac:dyDescent="0.2">
      <c r="R246" s="3">
        <v>235</v>
      </c>
    </row>
    <row r="247" spans="18:18" x14ac:dyDescent="0.2">
      <c r="R247" s="3">
        <v>236</v>
      </c>
    </row>
    <row r="248" spans="18:18" x14ac:dyDescent="0.2">
      <c r="R248" s="3">
        <v>237</v>
      </c>
    </row>
  </sheetData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B29" sqref="B29"/>
    </sheetView>
  </sheetViews>
  <sheetFormatPr defaultRowHeight="12.75" x14ac:dyDescent="0.2"/>
  <cols>
    <col min="1" max="1" width="20.42578125" style="3" bestFit="1" customWidth="1"/>
    <col min="2" max="2" width="6.5703125" style="3" bestFit="1" customWidth="1"/>
    <col min="3" max="16384" width="9.140625" style="3"/>
  </cols>
  <sheetData>
    <row r="1" spans="2:4" ht="20.25" x14ac:dyDescent="0.3">
      <c r="B1" s="13" t="s">
        <v>24</v>
      </c>
      <c r="C1" s="3" t="s">
        <v>45</v>
      </c>
      <c r="D1" s="3" t="s">
        <v>44</v>
      </c>
    </row>
    <row r="2" spans="2:4" x14ac:dyDescent="0.2">
      <c r="B2" s="11">
        <v>30</v>
      </c>
      <c r="C2" s="7">
        <f t="shared" ref="C2:C26" si="0">+B2-$B$28</f>
        <v>-6.1199999999999974</v>
      </c>
      <c r="D2" s="7">
        <f t="shared" ref="D2:D26" si="1">+C2^2</f>
        <v>37.454399999999971</v>
      </c>
    </row>
    <row r="3" spans="2:4" x14ac:dyDescent="0.2">
      <c r="B3" s="11">
        <v>25</v>
      </c>
      <c r="C3" s="7">
        <f t="shared" si="0"/>
        <v>-11.119999999999997</v>
      </c>
      <c r="D3" s="7">
        <f t="shared" si="1"/>
        <v>123.65439999999994</v>
      </c>
    </row>
    <row r="4" spans="2:4" x14ac:dyDescent="0.2">
      <c r="B4" s="11">
        <v>50</v>
      </c>
      <c r="C4" s="7">
        <f t="shared" si="0"/>
        <v>13.880000000000003</v>
      </c>
      <c r="D4" s="7">
        <f t="shared" si="1"/>
        <v>192.65440000000007</v>
      </c>
    </row>
    <row r="5" spans="2:4" x14ac:dyDescent="0.2">
      <c r="B5" s="11">
        <v>40</v>
      </c>
      <c r="C5" s="7">
        <f t="shared" si="0"/>
        <v>3.8800000000000026</v>
      </c>
      <c r="D5" s="7">
        <f t="shared" si="1"/>
        <v>15.054400000000021</v>
      </c>
    </row>
    <row r="6" spans="2:4" x14ac:dyDescent="0.2">
      <c r="B6" s="11">
        <v>60</v>
      </c>
      <c r="C6" s="7">
        <f t="shared" si="0"/>
        <v>23.880000000000003</v>
      </c>
      <c r="D6" s="7">
        <f t="shared" si="1"/>
        <v>570.25440000000015</v>
      </c>
    </row>
    <row r="7" spans="2:4" x14ac:dyDescent="0.2">
      <c r="B7" s="11">
        <v>55</v>
      </c>
      <c r="C7" s="7">
        <f t="shared" si="0"/>
        <v>18.880000000000003</v>
      </c>
      <c r="D7" s="7">
        <f t="shared" si="1"/>
        <v>356.45440000000008</v>
      </c>
    </row>
    <row r="8" spans="2:4" x14ac:dyDescent="0.2">
      <c r="B8" s="11">
        <v>30</v>
      </c>
      <c r="C8" s="7">
        <f t="shared" si="0"/>
        <v>-6.1199999999999974</v>
      </c>
      <c r="D8" s="7">
        <f t="shared" si="1"/>
        <v>37.454399999999971</v>
      </c>
    </row>
    <row r="9" spans="2:4" x14ac:dyDescent="0.2">
      <c r="B9" s="11">
        <v>25</v>
      </c>
      <c r="C9" s="7">
        <f t="shared" si="0"/>
        <v>-11.119999999999997</v>
      </c>
      <c r="D9" s="7">
        <f t="shared" si="1"/>
        <v>123.65439999999994</v>
      </c>
    </row>
    <row r="10" spans="2:4" x14ac:dyDescent="0.2">
      <c r="B10" s="11">
        <v>34</v>
      </c>
      <c r="C10" s="7">
        <f t="shared" si="0"/>
        <v>-2.1199999999999974</v>
      </c>
      <c r="D10" s="7">
        <f t="shared" si="1"/>
        <v>4.4943999999999891</v>
      </c>
    </row>
    <row r="11" spans="2:4" x14ac:dyDescent="0.2">
      <c r="B11" s="11">
        <v>25</v>
      </c>
      <c r="C11" s="7">
        <f t="shared" si="0"/>
        <v>-11.119999999999997</v>
      </c>
      <c r="D11" s="7">
        <f t="shared" si="1"/>
        <v>123.65439999999994</v>
      </c>
    </row>
    <row r="12" spans="2:4" x14ac:dyDescent="0.2">
      <c r="B12" s="11">
        <v>21</v>
      </c>
      <c r="C12" s="7">
        <f t="shared" si="0"/>
        <v>-15.119999999999997</v>
      </c>
      <c r="D12" s="7">
        <f t="shared" si="1"/>
        <v>228.61439999999993</v>
      </c>
    </row>
    <row r="13" spans="2:4" x14ac:dyDescent="0.2">
      <c r="B13" s="11">
        <v>45</v>
      </c>
      <c r="C13" s="7">
        <f t="shared" si="0"/>
        <v>8.8800000000000026</v>
      </c>
      <c r="D13" s="7">
        <f t="shared" si="1"/>
        <v>78.854400000000041</v>
      </c>
    </row>
    <row r="14" spans="2:4" x14ac:dyDescent="0.2">
      <c r="B14" s="11">
        <v>56</v>
      </c>
      <c r="C14" s="7">
        <f t="shared" si="0"/>
        <v>19.880000000000003</v>
      </c>
      <c r="D14" s="7">
        <f t="shared" si="1"/>
        <v>395.21440000000013</v>
      </c>
    </row>
    <row r="15" spans="2:4" x14ac:dyDescent="0.2">
      <c r="B15" s="11">
        <v>37</v>
      </c>
      <c r="C15" s="7">
        <f t="shared" si="0"/>
        <v>0.88000000000000256</v>
      </c>
      <c r="D15" s="7">
        <f t="shared" si="1"/>
        <v>0.77440000000000453</v>
      </c>
    </row>
    <row r="16" spans="2:4" x14ac:dyDescent="0.2">
      <c r="B16" s="11">
        <v>29</v>
      </c>
      <c r="C16" s="7">
        <f t="shared" si="0"/>
        <v>-7.1199999999999974</v>
      </c>
      <c r="D16" s="7">
        <f t="shared" si="1"/>
        <v>50.694399999999966</v>
      </c>
    </row>
    <row r="17" spans="1:6" x14ac:dyDescent="0.2">
      <c r="B17" s="11">
        <v>35</v>
      </c>
      <c r="C17" s="7">
        <f t="shared" si="0"/>
        <v>-1.1199999999999974</v>
      </c>
      <c r="D17" s="7">
        <f t="shared" si="1"/>
        <v>1.2543999999999942</v>
      </c>
    </row>
    <row r="18" spans="1:6" x14ac:dyDescent="0.2">
      <c r="B18" s="11">
        <v>40</v>
      </c>
      <c r="C18" s="7">
        <f t="shared" si="0"/>
        <v>3.8800000000000026</v>
      </c>
      <c r="D18" s="7">
        <f t="shared" si="1"/>
        <v>15.054400000000021</v>
      </c>
    </row>
    <row r="19" spans="1:6" x14ac:dyDescent="0.2">
      <c r="B19" s="11">
        <v>47</v>
      </c>
      <c r="C19" s="7">
        <f t="shared" si="0"/>
        <v>10.880000000000003</v>
      </c>
      <c r="D19" s="7">
        <f t="shared" si="1"/>
        <v>118.37440000000005</v>
      </c>
      <c r="F19" s="12"/>
    </row>
    <row r="20" spans="1:6" x14ac:dyDescent="0.2">
      <c r="B20" s="11">
        <v>34</v>
      </c>
      <c r="C20" s="7">
        <f t="shared" si="0"/>
        <v>-2.1199999999999974</v>
      </c>
      <c r="D20" s="7">
        <f t="shared" si="1"/>
        <v>4.4943999999999891</v>
      </c>
    </row>
    <row r="21" spans="1:6" x14ac:dyDescent="0.2">
      <c r="B21" s="11">
        <v>45</v>
      </c>
      <c r="C21" s="7">
        <f t="shared" si="0"/>
        <v>8.8800000000000026</v>
      </c>
      <c r="D21" s="7">
        <f t="shared" si="1"/>
        <v>78.854400000000041</v>
      </c>
    </row>
    <row r="22" spans="1:6" x14ac:dyDescent="0.2">
      <c r="B22" s="11">
        <v>29</v>
      </c>
      <c r="C22" s="7">
        <f t="shared" si="0"/>
        <v>-7.1199999999999974</v>
      </c>
      <c r="D22" s="7">
        <f t="shared" si="1"/>
        <v>50.694399999999966</v>
      </c>
    </row>
    <row r="23" spans="1:6" x14ac:dyDescent="0.2">
      <c r="B23" s="11">
        <v>15</v>
      </c>
      <c r="C23" s="7">
        <f t="shared" si="0"/>
        <v>-21.119999999999997</v>
      </c>
      <c r="D23" s="7">
        <f t="shared" si="1"/>
        <v>446.05439999999987</v>
      </c>
    </row>
    <row r="24" spans="1:6" x14ac:dyDescent="0.2">
      <c r="B24" s="11">
        <v>41</v>
      </c>
      <c r="C24" s="7">
        <f t="shared" si="0"/>
        <v>4.8800000000000026</v>
      </c>
      <c r="D24" s="7">
        <f t="shared" si="1"/>
        <v>23.814400000000024</v>
      </c>
    </row>
    <row r="25" spans="1:6" x14ac:dyDescent="0.2">
      <c r="B25" s="11">
        <v>32</v>
      </c>
      <c r="C25" s="7">
        <f t="shared" si="0"/>
        <v>-4.1199999999999974</v>
      </c>
      <c r="D25" s="7">
        <f t="shared" si="1"/>
        <v>16.974399999999978</v>
      </c>
    </row>
    <row r="26" spans="1:6" x14ac:dyDescent="0.2">
      <c r="B26" s="11">
        <v>23</v>
      </c>
      <c r="C26" s="7">
        <f t="shared" si="0"/>
        <v>-13.119999999999997</v>
      </c>
      <c r="D26" s="7">
        <f t="shared" si="1"/>
        <v>172.13439999999994</v>
      </c>
    </row>
    <row r="27" spans="1:6" ht="13.5" thickBot="1" x14ac:dyDescent="0.25"/>
    <row r="28" spans="1:6" ht="21" thickBot="1" x14ac:dyDescent="0.35">
      <c r="A28" s="9" t="s">
        <v>6</v>
      </c>
      <c r="B28" s="8">
        <f>AVERAGE(B2:B26)</f>
        <v>36.119999999999997</v>
      </c>
    </row>
    <row r="29" spans="1:6" ht="21" thickBot="1" x14ac:dyDescent="0.35">
      <c r="A29" s="9" t="s">
        <v>33</v>
      </c>
      <c r="B29" s="10">
        <f>VAR(B2:B26)</f>
        <v>136.10999999999999</v>
      </c>
      <c r="D29" s="7">
        <f>SUM(D2:D26)/24</f>
        <v>136.10999999999999</v>
      </c>
    </row>
    <row r="30" spans="1:6" ht="21" thickBot="1" x14ac:dyDescent="0.35">
      <c r="A30" s="9" t="s">
        <v>43</v>
      </c>
      <c r="B30" s="8">
        <f>STDEV(B2:B26)</f>
        <v>11.666619047521865</v>
      </c>
      <c r="D30" s="7">
        <f>+D29^0.5</f>
        <v>11.666619047521865</v>
      </c>
    </row>
    <row r="33" spans="1:2" ht="20.25" x14ac:dyDescent="0.3">
      <c r="A33" s="6" t="s">
        <v>42</v>
      </c>
      <c r="B33" s="4">
        <f>+B28+B30</f>
        <v>47.78661904752186</v>
      </c>
    </row>
    <row r="34" spans="1:2" ht="20.25" x14ac:dyDescent="0.3">
      <c r="A34" s="6" t="s">
        <v>41</v>
      </c>
      <c r="B34" s="4">
        <f>+B28+2*B30</f>
        <v>59.45323809504373</v>
      </c>
    </row>
    <row r="35" spans="1:2" ht="20.25" x14ac:dyDescent="0.3">
      <c r="A35" s="6" t="s">
        <v>40</v>
      </c>
      <c r="B35" s="4">
        <f>+B28+3*B30</f>
        <v>71.119857142565593</v>
      </c>
    </row>
    <row r="36" spans="1:2" ht="20.25" x14ac:dyDescent="0.3">
      <c r="A36" s="5" t="s">
        <v>39</v>
      </c>
      <c r="B36" s="4">
        <f>+B28-B30</f>
        <v>24.453380952478135</v>
      </c>
    </row>
    <row r="37" spans="1:2" ht="20.25" x14ac:dyDescent="0.3">
      <c r="A37" s="5" t="s">
        <v>38</v>
      </c>
      <c r="B37" s="4">
        <f>+B28-2*B30</f>
        <v>12.786761904956268</v>
      </c>
    </row>
    <row r="38" spans="1:2" ht="20.25" x14ac:dyDescent="0.3">
      <c r="A38" s="5" t="s">
        <v>37</v>
      </c>
      <c r="B38" s="4">
        <f>+B28-3*B30</f>
        <v>1.1201428574344021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J24" sqref="J24:J30"/>
    </sheetView>
  </sheetViews>
  <sheetFormatPr defaultRowHeight="12.75" x14ac:dyDescent="0.2"/>
  <cols>
    <col min="1" max="1" width="18.42578125" style="3" bestFit="1" customWidth="1"/>
    <col min="2" max="2" width="9.85546875" style="3" customWidth="1"/>
    <col min="3" max="16384" width="9.140625" style="3"/>
  </cols>
  <sheetData>
    <row r="1" spans="1:10" x14ac:dyDescent="0.2">
      <c r="B1" s="30" t="s">
        <v>93</v>
      </c>
      <c r="C1" s="30" t="s">
        <v>94</v>
      </c>
      <c r="D1" s="30" t="s">
        <v>95</v>
      </c>
      <c r="G1" s="3" t="s">
        <v>86</v>
      </c>
      <c r="J1" s="3" t="s">
        <v>85</v>
      </c>
    </row>
    <row r="2" spans="1:10" x14ac:dyDescent="0.2">
      <c r="B2" s="3">
        <v>55</v>
      </c>
      <c r="C2" s="3">
        <v>66</v>
      </c>
      <c r="D2" s="3">
        <v>47</v>
      </c>
      <c r="F2" s="3">
        <v>55</v>
      </c>
      <c r="G2" s="3">
        <f t="shared" ref="G2:G13" si="0">+(F2-$F$14)^2</f>
        <v>9</v>
      </c>
      <c r="I2" s="30" t="s">
        <v>93</v>
      </c>
      <c r="J2" s="3">
        <f>4*(B6-F14)^2</f>
        <v>16</v>
      </c>
    </row>
    <row r="3" spans="1:10" x14ac:dyDescent="0.2">
      <c r="B3" s="3">
        <v>54</v>
      </c>
      <c r="C3" s="3">
        <v>76</v>
      </c>
      <c r="D3" s="3">
        <v>51</v>
      </c>
      <c r="F3" s="3">
        <v>54</v>
      </c>
      <c r="G3" s="3">
        <f t="shared" si="0"/>
        <v>16</v>
      </c>
      <c r="I3" s="30" t="s">
        <v>94</v>
      </c>
      <c r="J3" s="3">
        <f>4*(C6-F14)^2</f>
        <v>576</v>
      </c>
    </row>
    <row r="4" spans="1:10" x14ac:dyDescent="0.2">
      <c r="B4" s="3">
        <v>59</v>
      </c>
      <c r="C4" s="3">
        <v>67</v>
      </c>
      <c r="D4" s="3">
        <v>46</v>
      </c>
      <c r="F4" s="3">
        <v>59</v>
      </c>
      <c r="G4" s="3">
        <f t="shared" si="0"/>
        <v>1</v>
      </c>
      <c r="I4" s="30" t="s">
        <v>95</v>
      </c>
      <c r="J4" s="3">
        <f>4*(D6-F14)^2</f>
        <v>400</v>
      </c>
    </row>
    <row r="5" spans="1:10" x14ac:dyDescent="0.2">
      <c r="B5" s="3">
        <v>56</v>
      </c>
      <c r="C5" s="3">
        <v>71</v>
      </c>
      <c r="D5" s="3">
        <v>48</v>
      </c>
      <c r="F5" s="3">
        <v>56</v>
      </c>
      <c r="G5" s="3">
        <f t="shared" si="0"/>
        <v>4</v>
      </c>
    </row>
    <row r="6" spans="1:10" ht="15.75" x14ac:dyDescent="0.25">
      <c r="A6" s="3" t="s">
        <v>30</v>
      </c>
      <c r="B6" s="21">
        <f>AVERAGE(B2:B5)</f>
        <v>56</v>
      </c>
      <c r="C6" s="21">
        <f>AVERAGE(C2:C5)</f>
        <v>70</v>
      </c>
      <c r="D6" s="21">
        <f>AVERAGE(D2:D5)</f>
        <v>48</v>
      </c>
      <c r="F6" s="3">
        <v>66</v>
      </c>
      <c r="G6" s="3">
        <f t="shared" si="0"/>
        <v>64</v>
      </c>
      <c r="I6" s="20" t="s">
        <v>85</v>
      </c>
      <c r="J6" s="20">
        <f>(SUM(J2:J4))</f>
        <v>992</v>
      </c>
    </row>
    <row r="7" spans="1:10" x14ac:dyDescent="0.2">
      <c r="F7" s="3">
        <v>76</v>
      </c>
      <c r="G7" s="3">
        <f t="shared" si="0"/>
        <v>324</v>
      </c>
    </row>
    <row r="8" spans="1:10" x14ac:dyDescent="0.2">
      <c r="A8" s="20" t="s">
        <v>84</v>
      </c>
      <c r="B8" s="20"/>
      <c r="C8" s="20">
        <f>AVERAGE(B2:D5)</f>
        <v>58</v>
      </c>
      <c r="F8" s="3">
        <v>67</v>
      </c>
      <c r="G8" s="3">
        <f t="shared" si="0"/>
        <v>81</v>
      </c>
    </row>
    <row r="9" spans="1:10" x14ac:dyDescent="0.2">
      <c r="C9" s="14"/>
      <c r="F9" s="3">
        <v>71</v>
      </c>
      <c r="G9" s="3">
        <f t="shared" si="0"/>
        <v>169</v>
      </c>
    </row>
    <row r="10" spans="1:10" x14ac:dyDescent="0.2">
      <c r="F10" s="3">
        <v>47</v>
      </c>
      <c r="G10" s="3">
        <f t="shared" si="0"/>
        <v>121</v>
      </c>
    </row>
    <row r="11" spans="1:10" x14ac:dyDescent="0.2">
      <c r="F11" s="3">
        <v>51</v>
      </c>
      <c r="G11" s="3">
        <f t="shared" si="0"/>
        <v>49</v>
      </c>
    </row>
    <row r="12" spans="1:10" x14ac:dyDescent="0.2">
      <c r="F12" s="3">
        <v>46</v>
      </c>
      <c r="G12" s="3">
        <f t="shared" si="0"/>
        <v>144</v>
      </c>
    </row>
    <row r="13" spans="1:10" x14ac:dyDescent="0.2">
      <c r="F13" s="3">
        <v>48</v>
      </c>
      <c r="G13" s="3">
        <f t="shared" si="0"/>
        <v>100</v>
      </c>
    </row>
    <row r="14" spans="1:10" x14ac:dyDescent="0.2">
      <c r="D14" s="3" t="s">
        <v>84</v>
      </c>
      <c r="F14" s="14">
        <f>AVERAGE(F2:F13)</f>
        <v>58</v>
      </c>
      <c r="G14" s="20">
        <f>SUM(G2:G13)</f>
        <v>1082</v>
      </c>
      <c r="H14" s="20" t="s">
        <v>83</v>
      </c>
    </row>
    <row r="18" spans="1:9" ht="15.75" x14ac:dyDescent="0.25">
      <c r="G18" s="21" t="s">
        <v>82</v>
      </c>
      <c r="H18" s="21"/>
      <c r="I18" s="21">
        <f>+G14-J6</f>
        <v>90</v>
      </c>
    </row>
    <row r="22" spans="1:9" x14ac:dyDescent="0.2">
      <c r="B22" s="20" t="s">
        <v>81</v>
      </c>
      <c r="C22" s="20" t="s">
        <v>80</v>
      </c>
    </row>
    <row r="24" spans="1:9" x14ac:dyDescent="0.2">
      <c r="B24" s="20" t="s">
        <v>79</v>
      </c>
      <c r="C24" s="20" t="s">
        <v>78</v>
      </c>
    </row>
    <row r="25" spans="1:9" x14ac:dyDescent="0.2">
      <c r="B25" s="20" t="s">
        <v>77</v>
      </c>
      <c r="C25" s="20" t="s">
        <v>76</v>
      </c>
    </row>
    <row r="30" spans="1:9" x14ac:dyDescent="0.2">
      <c r="A30" s="3" t="s">
        <v>75</v>
      </c>
    </row>
    <row r="32" spans="1:9" ht="13.5" thickBot="1" x14ac:dyDescent="0.25">
      <c r="A32" s="3" t="s">
        <v>74</v>
      </c>
    </row>
    <row r="33" spans="1:7" x14ac:dyDescent="0.2">
      <c r="A33" s="19" t="s">
        <v>73</v>
      </c>
      <c r="B33" s="19" t="s">
        <v>72</v>
      </c>
      <c r="C33" s="19" t="s">
        <v>71</v>
      </c>
      <c r="D33" s="19" t="s">
        <v>70</v>
      </c>
      <c r="E33" s="19" t="s">
        <v>33</v>
      </c>
    </row>
    <row r="34" spans="1:7" x14ac:dyDescent="0.2">
      <c r="A34" s="30" t="s">
        <v>93</v>
      </c>
      <c r="B34" s="18">
        <v>4</v>
      </c>
      <c r="C34" s="18">
        <v>224</v>
      </c>
      <c r="D34" s="18">
        <v>56</v>
      </c>
      <c r="E34" s="18">
        <v>4.666666666666667</v>
      </c>
    </row>
    <row r="35" spans="1:7" x14ac:dyDescent="0.2">
      <c r="A35" s="30" t="s">
        <v>94</v>
      </c>
      <c r="B35" s="18">
        <v>4</v>
      </c>
      <c r="C35" s="18">
        <v>280</v>
      </c>
      <c r="D35" s="18">
        <v>70</v>
      </c>
      <c r="E35" s="18">
        <v>20.666666666666668</v>
      </c>
    </row>
    <row r="36" spans="1:7" ht="13.5" thickBot="1" x14ac:dyDescent="0.25">
      <c r="A36" s="30" t="s">
        <v>95</v>
      </c>
      <c r="B36" s="17">
        <v>4</v>
      </c>
      <c r="C36" s="17">
        <v>192</v>
      </c>
      <c r="D36" s="17">
        <v>48</v>
      </c>
      <c r="E36" s="17">
        <v>4.666666666666667</v>
      </c>
    </row>
    <row r="39" spans="1:7" ht="13.5" thickBot="1" x14ac:dyDescent="0.25">
      <c r="A39" s="3" t="s">
        <v>69</v>
      </c>
    </row>
    <row r="40" spans="1:7" x14ac:dyDescent="0.2">
      <c r="A40" s="19" t="s">
        <v>68</v>
      </c>
      <c r="B40" s="19" t="s">
        <v>67</v>
      </c>
      <c r="C40" s="19" t="s">
        <v>66</v>
      </c>
      <c r="D40" s="19" t="s">
        <v>65</v>
      </c>
      <c r="E40" s="19" t="s">
        <v>64</v>
      </c>
      <c r="F40" s="19" t="s">
        <v>63</v>
      </c>
      <c r="G40" s="19" t="s">
        <v>62</v>
      </c>
    </row>
    <row r="41" spans="1:7" x14ac:dyDescent="0.2">
      <c r="A41" s="18" t="s">
        <v>61</v>
      </c>
      <c r="B41" s="18">
        <v>992</v>
      </c>
      <c r="C41" s="18">
        <v>2</v>
      </c>
      <c r="D41" s="18">
        <v>496</v>
      </c>
      <c r="E41" s="18">
        <v>49.6</v>
      </c>
      <c r="F41" s="18">
        <v>1.3806023841123591E-5</v>
      </c>
      <c r="G41" s="18">
        <v>4.2564947291425614</v>
      </c>
    </row>
    <row r="42" spans="1:7" x14ac:dyDescent="0.2">
      <c r="A42" s="18" t="s">
        <v>60</v>
      </c>
      <c r="B42" s="18">
        <v>90</v>
      </c>
      <c r="C42" s="18">
        <v>9</v>
      </c>
      <c r="D42" s="18">
        <v>10</v>
      </c>
      <c r="E42" s="18"/>
      <c r="F42" s="18"/>
      <c r="G42" s="18"/>
    </row>
    <row r="43" spans="1:7" x14ac:dyDescent="0.2">
      <c r="A43" s="18"/>
      <c r="B43" s="18"/>
      <c r="C43" s="18"/>
      <c r="D43" s="18"/>
      <c r="E43" s="18"/>
      <c r="F43" s="18"/>
      <c r="G43" s="18"/>
    </row>
    <row r="44" spans="1:7" ht="13.5" thickBot="1" x14ac:dyDescent="0.25">
      <c r="A44" s="17" t="s">
        <v>59</v>
      </c>
      <c r="B44" s="17">
        <v>1082</v>
      </c>
      <c r="C44" s="17">
        <v>11</v>
      </c>
      <c r="D44" s="17"/>
      <c r="E44" s="17"/>
      <c r="F44" s="17"/>
      <c r="G44" s="17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14" sqref="F14"/>
    </sheetView>
  </sheetViews>
  <sheetFormatPr defaultRowHeight="15" x14ac:dyDescent="0.25"/>
  <cols>
    <col min="6" max="6" width="30.5703125" bestFit="1" customWidth="1"/>
  </cols>
  <sheetData>
    <row r="1" spans="1:8" x14ac:dyDescent="0.25">
      <c r="B1" t="s">
        <v>87</v>
      </c>
      <c r="C1" t="s">
        <v>88</v>
      </c>
      <c r="F1" t="s">
        <v>89</v>
      </c>
    </row>
    <row r="2" spans="1:8" ht="15.75" thickBot="1" x14ac:dyDescent="0.3">
      <c r="B2">
        <v>52</v>
      </c>
      <c r="C2">
        <v>59</v>
      </c>
    </row>
    <row r="3" spans="1:8" x14ac:dyDescent="0.25">
      <c r="B3">
        <v>67</v>
      </c>
      <c r="C3">
        <v>60</v>
      </c>
      <c r="F3" s="29"/>
      <c r="G3" s="29" t="s">
        <v>87</v>
      </c>
      <c r="H3" s="29" t="s">
        <v>88</v>
      </c>
    </row>
    <row r="4" spans="1:8" x14ac:dyDescent="0.25">
      <c r="B4">
        <v>56</v>
      </c>
      <c r="C4">
        <v>61</v>
      </c>
      <c r="F4" s="27" t="s">
        <v>6</v>
      </c>
      <c r="G4" s="27">
        <v>58.285714285714285</v>
      </c>
      <c r="H4" s="27">
        <v>59</v>
      </c>
    </row>
    <row r="5" spans="1:8" x14ac:dyDescent="0.25">
      <c r="B5">
        <v>45</v>
      </c>
      <c r="C5">
        <v>51</v>
      </c>
      <c r="F5" s="27" t="s">
        <v>33</v>
      </c>
      <c r="G5" s="27">
        <v>80.904761904762083</v>
      </c>
      <c r="H5" s="27">
        <v>19.142857142857142</v>
      </c>
    </row>
    <row r="6" spans="1:8" x14ac:dyDescent="0.25">
      <c r="B6">
        <v>70</v>
      </c>
      <c r="C6">
        <v>56</v>
      </c>
      <c r="F6" s="27" t="s">
        <v>90</v>
      </c>
      <c r="G6" s="27">
        <v>7</v>
      </c>
      <c r="H6" s="27">
        <v>8</v>
      </c>
    </row>
    <row r="7" spans="1:8" x14ac:dyDescent="0.25">
      <c r="B7">
        <v>54</v>
      </c>
      <c r="C7">
        <v>63</v>
      </c>
      <c r="F7" s="27" t="s">
        <v>66</v>
      </c>
      <c r="G7" s="27">
        <v>6</v>
      </c>
      <c r="H7" s="27">
        <v>7</v>
      </c>
    </row>
    <row r="8" spans="1:8" x14ac:dyDescent="0.25">
      <c r="B8">
        <v>64</v>
      </c>
      <c r="C8">
        <v>57</v>
      </c>
      <c r="F8" s="27" t="s">
        <v>64</v>
      </c>
      <c r="G8" s="27">
        <v>4.2263681592039894</v>
      </c>
      <c r="H8" s="27"/>
    </row>
    <row r="9" spans="1:8" x14ac:dyDescent="0.25">
      <c r="C9">
        <v>65</v>
      </c>
      <c r="F9" s="27" t="s">
        <v>91</v>
      </c>
      <c r="G9" s="27">
        <v>4.0396606564734309E-2</v>
      </c>
      <c r="H9" s="27"/>
    </row>
    <row r="10" spans="1:8" ht="15.75" thickBot="1" x14ac:dyDescent="0.3">
      <c r="A10" t="s">
        <v>6</v>
      </c>
      <c r="B10">
        <f>AVERAGE(B2:B8)</f>
        <v>58.285714285714285</v>
      </c>
      <c r="C10">
        <f>AVERAGE(C2:C8)</f>
        <v>58.142857142857146</v>
      </c>
      <c r="F10" s="28" t="s">
        <v>92</v>
      </c>
      <c r="G10" s="28">
        <v>3.8659688531238445</v>
      </c>
      <c r="H10" s="28"/>
    </row>
    <row r="11" spans="1:8" x14ac:dyDescent="0.25">
      <c r="A11" t="s">
        <v>33</v>
      </c>
      <c r="B11">
        <f>_xlfn.VAR.S(B2:B8)</f>
        <v>80.904761904762083</v>
      </c>
      <c r="C11">
        <f>_xlfn.VAR.S(C2:C9)</f>
        <v>19.142857142857142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REData</vt:lpstr>
      <vt:lpstr>Means</vt:lpstr>
      <vt:lpstr>Graphs</vt:lpstr>
      <vt:lpstr>Discrete</vt:lpstr>
      <vt:lpstr>Variance</vt:lpstr>
      <vt:lpstr>Binomial</vt:lpstr>
      <vt:lpstr>Statistics</vt:lpstr>
      <vt:lpstr>ANOVAMeans</vt:lpstr>
      <vt:lpstr>VARanova</vt:lpstr>
      <vt:lpstr>Correlation</vt:lpstr>
      <vt:lpstr>Reg example</vt:lpstr>
      <vt:lpstr>regression</vt:lpstr>
      <vt:lpstr>Mregression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Waller</dc:creator>
  <cp:lastModifiedBy>Bennie Waller</cp:lastModifiedBy>
  <dcterms:created xsi:type="dcterms:W3CDTF">2011-09-07T19:09:34Z</dcterms:created>
  <dcterms:modified xsi:type="dcterms:W3CDTF">2015-05-12T14:52:21Z</dcterms:modified>
</cp:coreProperties>
</file>