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8535" activeTab="1"/>
  </bookViews>
  <sheets>
    <sheet name="Statistics" sheetId="1" r:id="rId1"/>
    <sheet name="Binomial" sheetId="2" r:id="rId2"/>
    <sheet name="Airlines" sheetId="3" r:id="rId3"/>
    <sheet name="Variance" sheetId="4" r:id="rId4"/>
    <sheet name="ANOVA" sheetId="5" r:id="rId5"/>
  </sheets>
  <definedNames/>
  <calcPr fullCalcOnLoad="1"/>
</workbook>
</file>

<file path=xl/comments2.xml><?xml version="1.0" encoding="utf-8"?>
<comments xmlns="http://schemas.openxmlformats.org/spreadsheetml/2006/main">
  <authors>
    <author>Benny Waller</author>
  </authors>
  <commentList>
    <comment ref="C1" authorId="0">
      <text>
        <r>
          <rPr>
            <sz val="8"/>
            <rFont val="Tahoma"/>
            <family val="0"/>
          </rPr>
          <t>To see how the distribution changes, you can enter a different sample size</t>
        </r>
      </text>
    </comment>
    <comment ref="C2" authorId="0">
      <text>
        <r>
          <rPr>
            <sz val="8"/>
            <rFont val="Tahoma"/>
            <family val="0"/>
          </rPr>
          <t>This is the probability of a success.  This is the probability of getting a "head" in the flipping coin experiment.</t>
        </r>
      </text>
    </comment>
  </commentList>
</comments>
</file>

<file path=xl/sharedStrings.xml><?xml version="1.0" encoding="utf-8"?>
<sst xmlns="http://schemas.openxmlformats.org/spreadsheetml/2006/main" count="82" uniqueCount="66">
  <si>
    <t>X</t>
  </si>
  <si>
    <t>Mean</t>
  </si>
  <si>
    <t>Variance</t>
  </si>
  <si>
    <t>Std. Deviation</t>
  </si>
  <si>
    <t>1s</t>
  </si>
  <si>
    <t>2s</t>
  </si>
  <si>
    <t>3s</t>
  </si>
  <si>
    <t>-1s</t>
  </si>
  <si>
    <t>-2s</t>
  </si>
  <si>
    <t>-3s</t>
  </si>
  <si>
    <t>n</t>
  </si>
  <si>
    <t>p</t>
  </si>
  <si>
    <t>q</t>
  </si>
  <si>
    <t>x</t>
  </si>
  <si>
    <t>p(x)</t>
  </si>
  <si>
    <t>xP(x)</t>
  </si>
  <si>
    <t>(x-u)</t>
  </si>
  <si>
    <t>(x-u)^2</t>
  </si>
  <si>
    <t>mean</t>
  </si>
  <si>
    <t>variance</t>
  </si>
  <si>
    <t>(x-xbar)</t>
  </si>
  <si>
    <t>(x-xbar)^2</t>
  </si>
  <si>
    <t>Date</t>
  </si>
  <si>
    <t>NWAC</t>
  </si>
  <si>
    <t>DOW</t>
  </si>
  <si>
    <t>S&amp;P</t>
  </si>
  <si>
    <t>AVERAGE</t>
  </si>
  <si>
    <t>STD</t>
  </si>
  <si>
    <t>CV</t>
  </si>
  <si>
    <t>DAL</t>
  </si>
  <si>
    <t>Average</t>
  </si>
  <si>
    <t>Std Dev.</t>
  </si>
  <si>
    <t>Wolfe</t>
  </si>
  <si>
    <t>White</t>
  </si>
  <si>
    <t>Korosa</t>
  </si>
  <si>
    <t>SST</t>
  </si>
  <si>
    <t>MEAN</t>
  </si>
  <si>
    <t>OVERALL MEAN</t>
  </si>
  <si>
    <t>Anova: Single Factor</t>
  </si>
  <si>
    <t>SUMMARY</t>
  </si>
  <si>
    <t>Groups</t>
  </si>
  <si>
    <t>Count</t>
  </si>
  <si>
    <t>Sum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</si>
  <si>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</si>
  <si>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</si>
  <si>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</si>
  <si>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</si>
  <si>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</si>
  <si>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</si>
  <si>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</si>
  <si>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</si>
  <si>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</si>
  <si>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</si>
  <si>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</si>
  <si>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(X-XBARt)</t>
  </si>
  <si>
    <t>SSB</t>
  </si>
  <si>
    <t xml:space="preserve">SSR=SST-SSE = </t>
  </si>
  <si>
    <t>F =</t>
  </si>
  <si>
    <t>MSR/MSE</t>
  </si>
  <si>
    <t>df(num) =</t>
  </si>
  <si>
    <t>df(denom) =</t>
  </si>
  <si>
    <t>k - 1</t>
  </si>
  <si>
    <t>n-k</t>
  </si>
  <si>
    <t>Number of observations</t>
  </si>
  <si>
    <t>Probability of a success</t>
  </si>
  <si>
    <t>Probability of a failure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</si>
</sst>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.9"/>
      <name val="Arial"/>
      <family val="2"/>
    </font>
    <font>
      <b/>
      <sz val="7.9"/>
      <name val="Arial"/>
      <family val="2"/>
    </font>
    <font>
      <b/>
      <sz val="12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2" fontId="0" fillId="2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2" fontId="0" fillId="4" borderId="2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0" fillId="0" borderId="0" xfId="0" applyNumberFormat="1" applyAlignment="1">
      <alignment/>
    </xf>
    <xf numFmtId="15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Binomial!$C$11:$C$16</c:f>
              <c:numCache/>
            </c:numRef>
          </c:val>
        </c:ser>
        <c:axId val="12857907"/>
        <c:axId val="48612300"/>
      </c:barChart>
      <c:catAx>
        <c:axId val="12857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12300"/>
        <c:crosses val="autoZero"/>
        <c:auto val="1"/>
        <c:lblOffset val="100"/>
        <c:noMultiLvlLbl val="0"/>
      </c:catAx>
      <c:valAx>
        <c:axId val="48612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57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28575</xdr:rowOff>
    </xdr:from>
    <xdr:to>
      <xdr:col>11</xdr:col>
      <xdr:colOff>85725</xdr:colOff>
      <xdr:row>20</xdr:row>
      <xdr:rowOff>123825</xdr:rowOff>
    </xdr:to>
    <xdr:graphicFrame>
      <xdr:nvGraphicFramePr>
        <xdr:cNvPr id="1" name="Chart 3"/>
        <xdr:cNvGraphicFramePr/>
      </xdr:nvGraphicFramePr>
      <xdr:xfrm>
        <a:off x="3381375" y="838200"/>
        <a:ext cx="43338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0">
      <selection activeCell="D29" sqref="D29"/>
    </sheetView>
  </sheetViews>
  <sheetFormatPr defaultColWidth="9.140625" defaultRowHeight="12.75"/>
  <cols>
    <col min="1" max="1" width="20.421875" style="0" bestFit="1" customWidth="1"/>
    <col min="2" max="2" width="6.57421875" style="0" bestFit="1" customWidth="1"/>
  </cols>
  <sheetData>
    <row r="1" spans="2:4" ht="20.25">
      <c r="B1" s="9" t="s">
        <v>0</v>
      </c>
      <c r="C1" t="s">
        <v>20</v>
      </c>
      <c r="D1" t="s">
        <v>21</v>
      </c>
    </row>
    <row r="2" spans="2:4" ht="12.75">
      <c r="B2" s="1">
        <v>30</v>
      </c>
      <c r="C2" s="11">
        <f>+B2-$B$28</f>
        <v>-6.119999999999997</v>
      </c>
      <c r="D2" s="11">
        <f>+C2^2</f>
        <v>37.45439999999997</v>
      </c>
    </row>
    <row r="3" spans="2:4" ht="12.75">
      <c r="B3" s="1">
        <v>25</v>
      </c>
      <c r="C3" s="11">
        <f aca="true" t="shared" si="0" ref="C3:C26">+B3-$B$28</f>
        <v>-11.119999999999997</v>
      </c>
      <c r="D3" s="11">
        <f aca="true" t="shared" si="1" ref="D3:D26">+C3^2</f>
        <v>123.65439999999994</v>
      </c>
    </row>
    <row r="4" spans="2:4" ht="12.75">
      <c r="B4" s="1">
        <v>50</v>
      </c>
      <c r="C4" s="11">
        <f t="shared" si="0"/>
        <v>13.880000000000003</v>
      </c>
      <c r="D4" s="11">
        <f t="shared" si="1"/>
        <v>192.65440000000007</v>
      </c>
    </row>
    <row r="5" spans="2:4" ht="12.75">
      <c r="B5" s="1">
        <v>40</v>
      </c>
      <c r="C5" s="11">
        <f t="shared" si="0"/>
        <v>3.8800000000000026</v>
      </c>
      <c r="D5" s="11">
        <f t="shared" si="1"/>
        <v>15.05440000000002</v>
      </c>
    </row>
    <row r="6" spans="2:4" ht="12.75">
      <c r="B6" s="1">
        <v>60</v>
      </c>
      <c r="C6" s="11">
        <f t="shared" si="0"/>
        <v>23.880000000000003</v>
      </c>
      <c r="D6" s="11">
        <f t="shared" si="1"/>
        <v>570.2544000000001</v>
      </c>
    </row>
    <row r="7" spans="2:4" ht="12.75">
      <c r="B7" s="1">
        <v>55</v>
      </c>
      <c r="C7" s="11">
        <f t="shared" si="0"/>
        <v>18.880000000000003</v>
      </c>
      <c r="D7" s="11">
        <f t="shared" si="1"/>
        <v>356.4544000000001</v>
      </c>
    </row>
    <row r="8" spans="2:4" ht="12.75">
      <c r="B8" s="1">
        <v>30</v>
      </c>
      <c r="C8" s="11">
        <f t="shared" si="0"/>
        <v>-6.119999999999997</v>
      </c>
      <c r="D8" s="11">
        <f t="shared" si="1"/>
        <v>37.45439999999997</v>
      </c>
    </row>
    <row r="9" spans="2:4" ht="12.75">
      <c r="B9" s="1">
        <v>25</v>
      </c>
      <c r="C9" s="11">
        <f t="shared" si="0"/>
        <v>-11.119999999999997</v>
      </c>
      <c r="D9" s="11">
        <f t="shared" si="1"/>
        <v>123.65439999999994</v>
      </c>
    </row>
    <row r="10" spans="2:4" ht="12.75">
      <c r="B10" s="1">
        <v>34</v>
      </c>
      <c r="C10" s="11">
        <f t="shared" si="0"/>
        <v>-2.1199999999999974</v>
      </c>
      <c r="D10" s="11">
        <f t="shared" si="1"/>
        <v>4.494399999999989</v>
      </c>
    </row>
    <row r="11" spans="2:4" ht="12.75">
      <c r="B11" s="1">
        <v>25</v>
      </c>
      <c r="C11" s="11">
        <f t="shared" si="0"/>
        <v>-11.119999999999997</v>
      </c>
      <c r="D11" s="11">
        <f t="shared" si="1"/>
        <v>123.65439999999994</v>
      </c>
    </row>
    <row r="12" spans="2:4" ht="12.75">
      <c r="B12" s="1">
        <v>21</v>
      </c>
      <c r="C12" s="11">
        <f t="shared" si="0"/>
        <v>-15.119999999999997</v>
      </c>
      <c r="D12" s="11">
        <f t="shared" si="1"/>
        <v>228.61439999999993</v>
      </c>
    </row>
    <row r="13" spans="2:4" ht="12.75">
      <c r="B13" s="1">
        <v>45</v>
      </c>
      <c r="C13" s="11">
        <f t="shared" si="0"/>
        <v>8.880000000000003</v>
      </c>
      <c r="D13" s="11">
        <f t="shared" si="1"/>
        <v>78.85440000000004</v>
      </c>
    </row>
    <row r="14" spans="2:4" ht="12.75">
      <c r="B14" s="1">
        <v>56</v>
      </c>
      <c r="C14" s="11">
        <f t="shared" si="0"/>
        <v>19.880000000000003</v>
      </c>
      <c r="D14" s="11">
        <f t="shared" si="1"/>
        <v>395.2144000000001</v>
      </c>
    </row>
    <row r="15" spans="2:4" ht="12.75">
      <c r="B15" s="1">
        <v>37</v>
      </c>
      <c r="C15" s="11">
        <f t="shared" si="0"/>
        <v>0.8800000000000026</v>
      </c>
      <c r="D15" s="11">
        <f t="shared" si="1"/>
        <v>0.7744000000000045</v>
      </c>
    </row>
    <row r="16" spans="2:4" ht="12.75">
      <c r="B16" s="1">
        <v>29</v>
      </c>
      <c r="C16" s="11">
        <f t="shared" si="0"/>
        <v>-7.119999999999997</v>
      </c>
      <c r="D16" s="11">
        <f t="shared" si="1"/>
        <v>50.694399999999966</v>
      </c>
    </row>
    <row r="17" spans="2:4" ht="12.75">
      <c r="B17" s="1">
        <v>35</v>
      </c>
      <c r="C17" s="11">
        <f t="shared" si="0"/>
        <v>-1.1199999999999974</v>
      </c>
      <c r="D17" s="11">
        <f t="shared" si="1"/>
        <v>1.2543999999999942</v>
      </c>
    </row>
    <row r="18" spans="2:4" ht="12.75">
      <c r="B18" s="1">
        <v>40</v>
      </c>
      <c r="C18" s="11">
        <f t="shared" si="0"/>
        <v>3.8800000000000026</v>
      </c>
      <c r="D18" s="11">
        <f t="shared" si="1"/>
        <v>15.05440000000002</v>
      </c>
    </row>
    <row r="19" spans="2:6" ht="12.75">
      <c r="B19" s="1">
        <v>47</v>
      </c>
      <c r="C19" s="11">
        <f t="shared" si="0"/>
        <v>10.880000000000003</v>
      </c>
      <c r="D19" s="11">
        <f t="shared" si="1"/>
        <v>118.37440000000005</v>
      </c>
      <c r="F19" s="3"/>
    </row>
    <row r="20" spans="2:4" ht="12.75">
      <c r="B20" s="1">
        <v>34</v>
      </c>
      <c r="C20" s="11">
        <f t="shared" si="0"/>
        <v>-2.1199999999999974</v>
      </c>
      <c r="D20" s="11">
        <f t="shared" si="1"/>
        <v>4.494399999999989</v>
      </c>
    </row>
    <row r="21" spans="2:4" ht="12.75">
      <c r="B21" s="1">
        <v>45</v>
      </c>
      <c r="C21" s="11">
        <f t="shared" si="0"/>
        <v>8.880000000000003</v>
      </c>
      <c r="D21" s="11">
        <f t="shared" si="1"/>
        <v>78.85440000000004</v>
      </c>
    </row>
    <row r="22" spans="2:4" ht="12.75">
      <c r="B22" s="1">
        <v>29</v>
      </c>
      <c r="C22" s="11">
        <f t="shared" si="0"/>
        <v>-7.119999999999997</v>
      </c>
      <c r="D22" s="11">
        <f t="shared" si="1"/>
        <v>50.694399999999966</v>
      </c>
    </row>
    <row r="23" spans="2:4" ht="12.75">
      <c r="B23" s="1">
        <v>15</v>
      </c>
      <c r="C23" s="11">
        <f t="shared" si="0"/>
        <v>-21.119999999999997</v>
      </c>
      <c r="D23" s="11">
        <f t="shared" si="1"/>
        <v>446.0543999999999</v>
      </c>
    </row>
    <row r="24" spans="2:4" ht="12.75">
      <c r="B24" s="1">
        <v>41</v>
      </c>
      <c r="C24" s="11">
        <f t="shared" si="0"/>
        <v>4.880000000000003</v>
      </c>
      <c r="D24" s="11">
        <f t="shared" si="1"/>
        <v>23.814400000000024</v>
      </c>
    </row>
    <row r="25" spans="2:4" ht="12.75">
      <c r="B25" s="1">
        <v>32</v>
      </c>
      <c r="C25" s="11">
        <f t="shared" si="0"/>
        <v>-4.119999999999997</v>
      </c>
      <c r="D25" s="11">
        <f t="shared" si="1"/>
        <v>16.974399999999978</v>
      </c>
    </row>
    <row r="26" spans="2:4" ht="12.75">
      <c r="B26" s="1">
        <v>23</v>
      </c>
      <c r="C26" s="11">
        <f t="shared" si="0"/>
        <v>-13.119999999999997</v>
      </c>
      <c r="D26" s="11">
        <f t="shared" si="1"/>
        <v>172.13439999999994</v>
      </c>
    </row>
    <row r="27" ht="13.5" thickBot="1"/>
    <row r="28" spans="1:2" ht="21" thickBot="1">
      <c r="A28" s="2" t="s">
        <v>1</v>
      </c>
      <c r="B28" s="4">
        <f>AVERAGE(B2:B26)</f>
        <v>36.12</v>
      </c>
    </row>
    <row r="29" spans="1:4" ht="21" thickBot="1">
      <c r="A29" s="2" t="s">
        <v>2</v>
      </c>
      <c r="B29" s="5">
        <f>VAR(B2:B26)</f>
        <v>136.10999999999999</v>
      </c>
      <c r="D29" s="11">
        <f>SUM(D2:D26)/24</f>
        <v>136.10999999999999</v>
      </c>
    </row>
    <row r="30" spans="1:4" ht="21" thickBot="1">
      <c r="A30" s="2" t="s">
        <v>3</v>
      </c>
      <c r="B30" s="4">
        <f>STDEV(B2:B26)</f>
        <v>11.666619047521865</v>
      </c>
      <c r="D30" s="11">
        <f>+D29^0.5</f>
        <v>11.666619047521865</v>
      </c>
    </row>
    <row r="33" spans="1:2" ht="20.25">
      <c r="A33" s="6" t="s">
        <v>4</v>
      </c>
      <c r="B33" s="8">
        <f>+B28+B30</f>
        <v>47.78661904752186</v>
      </c>
    </row>
    <row r="34" spans="1:2" ht="20.25">
      <c r="A34" s="6" t="s">
        <v>5</v>
      </c>
      <c r="B34" s="8">
        <f>+B28+2*B30</f>
        <v>59.45323809504373</v>
      </c>
    </row>
    <row r="35" spans="1:2" ht="20.25">
      <c r="A35" s="6" t="s">
        <v>6</v>
      </c>
      <c r="B35" s="8">
        <f>+B28+3*B30</f>
        <v>71.11985714256559</v>
      </c>
    </row>
    <row r="36" spans="1:2" ht="20.25">
      <c r="A36" s="7" t="s">
        <v>7</v>
      </c>
      <c r="B36" s="8">
        <f>+B28-B30</f>
        <v>24.453380952478135</v>
      </c>
    </row>
    <row r="37" spans="1:2" ht="20.25">
      <c r="A37" s="7" t="s">
        <v>8</v>
      </c>
      <c r="B37" s="8">
        <f>+B28-2*B30</f>
        <v>12.786761904956268</v>
      </c>
    </row>
    <row r="38" spans="1:2" ht="20.25">
      <c r="A38" s="7" t="s">
        <v>9</v>
      </c>
      <c r="B38" s="8">
        <f>+B28-3*B30</f>
        <v>1.1201428574344021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8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23.00390625" style="0" bestFit="1" customWidth="1"/>
  </cols>
  <sheetData>
    <row r="1" spans="1:3" ht="12.75">
      <c r="A1" s="22" t="s">
        <v>63</v>
      </c>
      <c r="B1" s="18" t="s">
        <v>10</v>
      </c>
      <c r="C1">
        <v>6</v>
      </c>
    </row>
    <row r="2" spans="1:3" ht="12.75">
      <c r="A2" s="22" t="s">
        <v>64</v>
      </c>
      <c r="B2" s="18" t="s">
        <v>11</v>
      </c>
      <c r="C2">
        <v>0.05</v>
      </c>
    </row>
    <row r="3" spans="1:3" ht="12.75">
      <c r="A3" s="22" t="s">
        <v>65</v>
      </c>
      <c r="B3" s="18" t="s">
        <v>12</v>
      </c>
      <c r="C3">
        <f>1-C2</f>
        <v>0.95</v>
      </c>
    </row>
    <row r="11" spans="2:18" ht="12.75">
      <c r="B11">
        <f>IF(R11&lt;=$C$1,R11,"")</f>
        <v>0</v>
      </c>
      <c r="C11">
        <f>IF(B11="","",+FACT($C$1)/(FACT(B11)*FACT($C$1-B11))*$C$2^B11*$C$3^($C$1-B11))</f>
        <v>0.7350918906249999</v>
      </c>
      <c r="R11">
        <v>0</v>
      </c>
    </row>
    <row r="12" spans="2:18" ht="12.75">
      <c r="B12">
        <f aca="true" t="shared" si="0" ref="B12:B44">IF(R12&lt;=$C$1,R12,"")</f>
        <v>1</v>
      </c>
      <c r="C12">
        <f aca="true" t="shared" si="1" ref="C12:C43">IF(B12="","",+FACT($C$1)/(FACT(B12)*FACT($C$1-B12))*$C$2^B12*$C$3^($C$1-B12))</f>
        <v>0.23213428125000002</v>
      </c>
      <c r="R12">
        <v>1</v>
      </c>
    </row>
    <row r="13" spans="2:18" ht="12.75">
      <c r="B13">
        <f t="shared" si="0"/>
        <v>2</v>
      </c>
      <c r="C13">
        <f t="shared" si="1"/>
        <v>0.030543984375000003</v>
      </c>
      <c r="R13">
        <v>2</v>
      </c>
    </row>
    <row r="14" spans="2:18" ht="12.75">
      <c r="B14">
        <f t="shared" si="0"/>
        <v>3</v>
      </c>
      <c r="C14">
        <f t="shared" si="1"/>
        <v>0.0021434375</v>
      </c>
      <c r="R14">
        <v>3</v>
      </c>
    </row>
    <row r="15" spans="2:18" ht="12.75">
      <c r="B15">
        <f t="shared" si="0"/>
        <v>4</v>
      </c>
      <c r="C15">
        <f t="shared" si="1"/>
        <v>8.460937500000004E-05</v>
      </c>
      <c r="R15">
        <v>4</v>
      </c>
    </row>
    <row r="16" spans="2:18" ht="12.75">
      <c r="B16">
        <f t="shared" si="0"/>
        <v>5</v>
      </c>
      <c r="C16">
        <f t="shared" si="1"/>
        <v>1.781250000000001E-06</v>
      </c>
      <c r="R16">
        <v>5</v>
      </c>
    </row>
    <row r="17" spans="2:18" ht="12.75">
      <c r="B17">
        <f t="shared" si="0"/>
        <v>6</v>
      </c>
      <c r="C17">
        <f t="shared" si="1"/>
        <v>1.562500000000001E-08</v>
      </c>
      <c r="R17">
        <v>6</v>
      </c>
    </row>
    <row r="18" spans="2:18" ht="12.75">
      <c r="B18">
        <f t="shared" si="0"/>
      </c>
      <c r="C18">
        <f t="shared" si="1"/>
      </c>
      <c r="R18">
        <v>7</v>
      </c>
    </row>
    <row r="19" spans="2:18" ht="12.75">
      <c r="B19">
        <f t="shared" si="0"/>
      </c>
      <c r="C19">
        <f t="shared" si="1"/>
      </c>
      <c r="R19">
        <v>8</v>
      </c>
    </row>
    <row r="20" spans="2:18" ht="12.75">
      <c r="B20">
        <f t="shared" si="0"/>
      </c>
      <c r="C20">
        <f t="shared" si="1"/>
      </c>
      <c r="R20">
        <v>9</v>
      </c>
    </row>
    <row r="21" spans="2:18" ht="12.75">
      <c r="B21">
        <f t="shared" si="0"/>
      </c>
      <c r="C21">
        <f t="shared" si="1"/>
      </c>
      <c r="R21">
        <v>10</v>
      </c>
    </row>
    <row r="22" spans="2:18" ht="12.75">
      <c r="B22">
        <f t="shared" si="0"/>
      </c>
      <c r="C22">
        <f t="shared" si="1"/>
      </c>
      <c r="R22">
        <v>11</v>
      </c>
    </row>
    <row r="23" spans="2:18" ht="12.75">
      <c r="B23">
        <f t="shared" si="0"/>
      </c>
      <c r="C23">
        <f t="shared" si="1"/>
      </c>
      <c r="R23">
        <v>12</v>
      </c>
    </row>
    <row r="24" spans="2:18" ht="12.75">
      <c r="B24">
        <f t="shared" si="0"/>
      </c>
      <c r="C24">
        <f t="shared" si="1"/>
      </c>
      <c r="R24">
        <v>13</v>
      </c>
    </row>
    <row r="25" spans="2:18" ht="12.75">
      <c r="B25">
        <f t="shared" si="0"/>
      </c>
      <c r="C25">
        <f t="shared" si="1"/>
      </c>
      <c r="R25">
        <v>14</v>
      </c>
    </row>
    <row r="26" spans="2:18" ht="12.75">
      <c r="B26">
        <f t="shared" si="0"/>
      </c>
      <c r="C26">
        <f t="shared" si="1"/>
      </c>
      <c r="R26">
        <v>15</v>
      </c>
    </row>
    <row r="27" spans="2:18" ht="12.75">
      <c r="B27">
        <f t="shared" si="0"/>
      </c>
      <c r="C27">
        <f t="shared" si="1"/>
      </c>
      <c r="R27">
        <v>16</v>
      </c>
    </row>
    <row r="28" spans="2:18" ht="12.75">
      <c r="B28">
        <f t="shared" si="0"/>
      </c>
      <c r="C28">
        <f t="shared" si="1"/>
      </c>
      <c r="R28">
        <v>17</v>
      </c>
    </row>
    <row r="29" spans="2:18" ht="12.75">
      <c r="B29">
        <f t="shared" si="0"/>
      </c>
      <c r="C29">
        <f t="shared" si="1"/>
      </c>
      <c r="R29">
        <v>18</v>
      </c>
    </row>
    <row r="30" spans="2:18" ht="12.75">
      <c r="B30">
        <f t="shared" si="0"/>
      </c>
      <c r="C30">
        <f t="shared" si="1"/>
      </c>
      <c r="R30">
        <v>19</v>
      </c>
    </row>
    <row r="31" spans="2:18" ht="12.75">
      <c r="B31">
        <f t="shared" si="0"/>
      </c>
      <c r="C31">
        <f t="shared" si="1"/>
      </c>
      <c r="R31">
        <v>20</v>
      </c>
    </row>
    <row r="32" spans="2:18" ht="12.75">
      <c r="B32">
        <f t="shared" si="0"/>
      </c>
      <c r="C32">
        <f t="shared" si="1"/>
      </c>
      <c r="R32">
        <v>21</v>
      </c>
    </row>
    <row r="33" spans="2:18" ht="12.75">
      <c r="B33">
        <f t="shared" si="0"/>
      </c>
      <c r="C33">
        <f t="shared" si="1"/>
      </c>
      <c r="R33">
        <v>22</v>
      </c>
    </row>
    <row r="34" spans="2:18" ht="12.75">
      <c r="B34">
        <f t="shared" si="0"/>
      </c>
      <c r="C34">
        <f t="shared" si="1"/>
      </c>
      <c r="R34">
        <v>23</v>
      </c>
    </row>
    <row r="35" spans="2:18" ht="12.75">
      <c r="B35">
        <f t="shared" si="0"/>
      </c>
      <c r="C35">
        <f t="shared" si="1"/>
      </c>
      <c r="R35">
        <v>24</v>
      </c>
    </row>
    <row r="36" spans="2:18" ht="12.75">
      <c r="B36">
        <f t="shared" si="0"/>
      </c>
      <c r="C36">
        <f t="shared" si="1"/>
      </c>
      <c r="R36">
        <v>25</v>
      </c>
    </row>
    <row r="37" spans="2:18" ht="12.75">
      <c r="B37">
        <f t="shared" si="0"/>
      </c>
      <c r="C37">
        <f t="shared" si="1"/>
      </c>
      <c r="R37">
        <v>26</v>
      </c>
    </row>
    <row r="38" spans="2:18" ht="12.75">
      <c r="B38">
        <f t="shared" si="0"/>
      </c>
      <c r="C38">
        <f t="shared" si="1"/>
      </c>
      <c r="R38">
        <v>27</v>
      </c>
    </row>
    <row r="39" spans="2:18" ht="12.75">
      <c r="B39">
        <f t="shared" si="0"/>
      </c>
      <c r="C39">
        <f t="shared" si="1"/>
      </c>
      <c r="R39">
        <v>28</v>
      </c>
    </row>
    <row r="40" spans="2:18" ht="12.75">
      <c r="B40">
        <f t="shared" si="0"/>
      </c>
      <c r="C40">
        <f t="shared" si="1"/>
      </c>
      <c r="R40">
        <v>29</v>
      </c>
    </row>
    <row r="41" spans="2:18" ht="12.75">
      <c r="B41">
        <f t="shared" si="0"/>
      </c>
      <c r="C41">
        <f t="shared" si="1"/>
      </c>
      <c r="R41">
        <v>30</v>
      </c>
    </row>
    <row r="42" spans="2:18" ht="12.75">
      <c r="B42">
        <f t="shared" si="0"/>
      </c>
      <c r="C42">
        <f t="shared" si="1"/>
      </c>
      <c r="R42">
        <v>31</v>
      </c>
    </row>
    <row r="43" spans="2:18" ht="12.75">
      <c r="B43">
        <f t="shared" si="0"/>
      </c>
      <c r="C43">
        <f t="shared" si="1"/>
      </c>
      <c r="R43">
        <v>32</v>
      </c>
    </row>
    <row r="44" spans="2:18" ht="12.75">
      <c r="B44">
        <f t="shared" si="0"/>
      </c>
      <c r="R44">
        <v>33</v>
      </c>
    </row>
    <row r="45" ht="12.75">
      <c r="R45">
        <v>34</v>
      </c>
    </row>
    <row r="46" ht="12.75">
      <c r="R46">
        <v>35</v>
      </c>
    </row>
    <row r="47" ht="12.75">
      <c r="R47">
        <v>36</v>
      </c>
    </row>
    <row r="48" ht="12.75">
      <c r="R48">
        <v>37</v>
      </c>
    </row>
    <row r="49" ht="12.75">
      <c r="R49">
        <v>38</v>
      </c>
    </row>
    <row r="50" ht="12.75">
      <c r="R50">
        <v>39</v>
      </c>
    </row>
    <row r="51" ht="12.75">
      <c r="R51">
        <v>40</v>
      </c>
    </row>
    <row r="52" ht="12.75">
      <c r="R52">
        <v>41</v>
      </c>
    </row>
    <row r="53" ht="12.75">
      <c r="R53">
        <v>42</v>
      </c>
    </row>
    <row r="54" ht="12.75">
      <c r="R54">
        <v>43</v>
      </c>
    </row>
    <row r="55" ht="12.75">
      <c r="R55">
        <v>44</v>
      </c>
    </row>
    <row r="56" ht="12.75">
      <c r="R56">
        <v>45</v>
      </c>
    </row>
    <row r="57" ht="12.75">
      <c r="R57">
        <v>46</v>
      </c>
    </row>
    <row r="58" ht="12.75">
      <c r="R58">
        <v>47</v>
      </c>
    </row>
    <row r="59" ht="12.75">
      <c r="R59">
        <v>48</v>
      </c>
    </row>
    <row r="60" ht="12.75">
      <c r="R60">
        <v>49</v>
      </c>
    </row>
    <row r="61" ht="12.75">
      <c r="R61">
        <v>50</v>
      </c>
    </row>
    <row r="62" ht="12.75">
      <c r="R62">
        <v>51</v>
      </c>
    </row>
    <row r="63" ht="12.75">
      <c r="R63">
        <v>52</v>
      </c>
    </row>
    <row r="64" ht="12.75">
      <c r="R64">
        <v>53</v>
      </c>
    </row>
    <row r="65" ht="12.75">
      <c r="R65">
        <v>54</v>
      </c>
    </row>
    <row r="66" ht="12.75">
      <c r="R66">
        <v>55</v>
      </c>
    </row>
    <row r="67" ht="12.75">
      <c r="R67">
        <v>56</v>
      </c>
    </row>
    <row r="68" ht="12.75">
      <c r="R68">
        <v>57</v>
      </c>
    </row>
    <row r="69" ht="12.75">
      <c r="R69">
        <v>58</v>
      </c>
    </row>
    <row r="70" ht="12.75">
      <c r="R70">
        <v>59</v>
      </c>
    </row>
    <row r="71" ht="12.75">
      <c r="R71">
        <v>60</v>
      </c>
    </row>
    <row r="72" ht="12.75">
      <c r="R72">
        <v>61</v>
      </c>
    </row>
    <row r="73" ht="12.75">
      <c r="R73">
        <v>62</v>
      </c>
    </row>
    <row r="74" ht="12.75">
      <c r="R74">
        <v>63</v>
      </c>
    </row>
    <row r="75" ht="12.75">
      <c r="R75">
        <v>64</v>
      </c>
    </row>
    <row r="76" ht="12.75">
      <c r="R76">
        <v>65</v>
      </c>
    </row>
    <row r="77" ht="12.75">
      <c r="R77">
        <v>66</v>
      </c>
    </row>
    <row r="78" ht="12.75">
      <c r="R78">
        <v>67</v>
      </c>
    </row>
    <row r="79" ht="12.75">
      <c r="R79">
        <v>68</v>
      </c>
    </row>
    <row r="80" ht="12.75">
      <c r="R80">
        <v>69</v>
      </c>
    </row>
    <row r="81" ht="12.75">
      <c r="R81">
        <v>70</v>
      </c>
    </row>
    <row r="82" ht="12.75">
      <c r="R82">
        <v>71</v>
      </c>
    </row>
    <row r="83" ht="12.75">
      <c r="R83">
        <v>72</v>
      </c>
    </row>
    <row r="84" ht="12.75">
      <c r="R84">
        <v>73</v>
      </c>
    </row>
    <row r="85" ht="12.75">
      <c r="R85">
        <v>74</v>
      </c>
    </row>
    <row r="86" ht="12.75">
      <c r="R86">
        <v>75</v>
      </c>
    </row>
    <row r="87" ht="12.75">
      <c r="R87">
        <v>76</v>
      </c>
    </row>
    <row r="88" ht="12.75">
      <c r="R88">
        <v>77</v>
      </c>
    </row>
    <row r="89" ht="12.75">
      <c r="R89">
        <v>78</v>
      </c>
    </row>
    <row r="90" ht="12.75">
      <c r="R90">
        <v>79</v>
      </c>
    </row>
    <row r="91" ht="12.75">
      <c r="R91">
        <v>80</v>
      </c>
    </row>
    <row r="92" ht="12.75">
      <c r="R92">
        <v>81</v>
      </c>
    </row>
    <row r="93" ht="12.75">
      <c r="R93">
        <v>82</v>
      </c>
    </row>
    <row r="94" ht="12.75">
      <c r="R94">
        <v>83</v>
      </c>
    </row>
    <row r="95" ht="12.75">
      <c r="R95">
        <v>84</v>
      </c>
    </row>
    <row r="96" ht="12.75">
      <c r="R96">
        <v>85</v>
      </c>
    </row>
    <row r="97" ht="12.75">
      <c r="R97">
        <v>86</v>
      </c>
    </row>
    <row r="98" ht="12.75">
      <c r="R98">
        <v>87</v>
      </c>
    </row>
    <row r="99" ht="12.75">
      <c r="R99">
        <v>88</v>
      </c>
    </row>
    <row r="100" ht="12.75">
      <c r="R100">
        <v>89</v>
      </c>
    </row>
    <row r="101" ht="12.75">
      <c r="R101">
        <v>90</v>
      </c>
    </row>
    <row r="102" ht="12.75">
      <c r="R102">
        <v>91</v>
      </c>
    </row>
    <row r="103" ht="12.75">
      <c r="R103">
        <v>92</v>
      </c>
    </row>
    <row r="104" ht="12.75">
      <c r="R104">
        <v>93</v>
      </c>
    </row>
    <row r="105" ht="12.75">
      <c r="R105">
        <v>94</v>
      </c>
    </row>
    <row r="106" ht="12.75">
      <c r="R106">
        <v>95</v>
      </c>
    </row>
    <row r="107" ht="12.75">
      <c r="R107">
        <v>96</v>
      </c>
    </row>
    <row r="108" ht="12.75">
      <c r="R108">
        <v>97</v>
      </c>
    </row>
    <row r="109" ht="12.75">
      <c r="R109">
        <v>98</v>
      </c>
    </row>
    <row r="110" ht="12.75">
      <c r="R110">
        <v>99</v>
      </c>
    </row>
    <row r="111" ht="12.75">
      <c r="R111">
        <v>100</v>
      </c>
    </row>
    <row r="112" ht="12.75">
      <c r="R112">
        <v>101</v>
      </c>
    </row>
    <row r="113" ht="12.75">
      <c r="R113">
        <v>102</v>
      </c>
    </row>
    <row r="114" ht="12.75">
      <c r="R114">
        <v>103</v>
      </c>
    </row>
    <row r="115" ht="12.75">
      <c r="R115">
        <v>104</v>
      </c>
    </row>
    <row r="116" ht="12.75">
      <c r="R116">
        <v>105</v>
      </c>
    </row>
    <row r="117" ht="12.75">
      <c r="R117">
        <v>106</v>
      </c>
    </row>
    <row r="118" ht="12.75">
      <c r="R118">
        <v>107</v>
      </c>
    </row>
    <row r="119" ht="12.75">
      <c r="R119">
        <v>108</v>
      </c>
    </row>
    <row r="120" ht="12.75">
      <c r="R120">
        <v>109</v>
      </c>
    </row>
    <row r="121" ht="12.75">
      <c r="R121">
        <v>110</v>
      </c>
    </row>
    <row r="122" ht="12.75">
      <c r="R122">
        <v>111</v>
      </c>
    </row>
    <row r="123" ht="12.75">
      <c r="R123">
        <v>112</v>
      </c>
    </row>
    <row r="124" ht="12.75">
      <c r="R124">
        <v>113</v>
      </c>
    </row>
    <row r="125" ht="12.75">
      <c r="R125">
        <v>114</v>
      </c>
    </row>
    <row r="126" ht="12.75">
      <c r="R126">
        <v>115</v>
      </c>
    </row>
    <row r="127" ht="12.75">
      <c r="R127">
        <v>116</v>
      </c>
    </row>
    <row r="128" ht="12.75">
      <c r="R128">
        <v>117</v>
      </c>
    </row>
    <row r="129" ht="12.75">
      <c r="R129">
        <v>118</v>
      </c>
    </row>
    <row r="130" ht="12.75">
      <c r="R130">
        <v>119</v>
      </c>
    </row>
    <row r="131" ht="12.75">
      <c r="R131">
        <v>120</v>
      </c>
    </row>
    <row r="132" ht="12.75">
      <c r="R132">
        <v>121</v>
      </c>
    </row>
    <row r="133" ht="12.75">
      <c r="R133">
        <v>122</v>
      </c>
    </row>
    <row r="134" ht="12.75">
      <c r="R134">
        <v>123</v>
      </c>
    </row>
    <row r="135" ht="12.75">
      <c r="R135">
        <v>124</v>
      </c>
    </row>
    <row r="136" ht="12.75">
      <c r="R136">
        <v>125</v>
      </c>
    </row>
    <row r="137" ht="12.75">
      <c r="R137">
        <v>126</v>
      </c>
    </row>
    <row r="138" ht="12.75">
      <c r="R138">
        <v>127</v>
      </c>
    </row>
    <row r="139" ht="12.75">
      <c r="R139">
        <v>128</v>
      </c>
    </row>
    <row r="140" ht="12.75">
      <c r="R140">
        <v>129</v>
      </c>
    </row>
    <row r="141" ht="12.75">
      <c r="R141">
        <v>130</v>
      </c>
    </row>
    <row r="142" ht="12.75">
      <c r="R142">
        <v>131</v>
      </c>
    </row>
    <row r="143" ht="12.75">
      <c r="R143">
        <v>132</v>
      </c>
    </row>
    <row r="144" ht="12.75">
      <c r="R144">
        <v>133</v>
      </c>
    </row>
    <row r="145" ht="12.75">
      <c r="R145">
        <v>134</v>
      </c>
    </row>
    <row r="146" ht="12.75">
      <c r="R146">
        <v>135</v>
      </c>
    </row>
    <row r="147" ht="12.75">
      <c r="R147">
        <v>136</v>
      </c>
    </row>
    <row r="148" ht="12.75">
      <c r="R148">
        <v>137</v>
      </c>
    </row>
    <row r="149" ht="12.75">
      <c r="R149">
        <v>138</v>
      </c>
    </row>
    <row r="150" ht="12.75">
      <c r="R150">
        <v>139</v>
      </c>
    </row>
    <row r="151" ht="12.75">
      <c r="R151">
        <v>140</v>
      </c>
    </row>
    <row r="152" ht="12.75">
      <c r="R152">
        <v>141</v>
      </c>
    </row>
    <row r="153" ht="12.75">
      <c r="R153">
        <v>142</v>
      </c>
    </row>
    <row r="154" ht="12.75">
      <c r="R154">
        <v>143</v>
      </c>
    </row>
    <row r="155" ht="12.75">
      <c r="R155">
        <v>144</v>
      </c>
    </row>
    <row r="156" ht="12.75">
      <c r="R156">
        <v>145</v>
      </c>
    </row>
    <row r="157" ht="12.75">
      <c r="R157">
        <v>146</v>
      </c>
    </row>
    <row r="158" ht="12.75">
      <c r="R158">
        <v>147</v>
      </c>
    </row>
    <row r="159" ht="12.75">
      <c r="R159">
        <v>148</v>
      </c>
    </row>
    <row r="160" ht="12.75">
      <c r="R160">
        <v>149</v>
      </c>
    </row>
    <row r="161" ht="12.75">
      <c r="R161">
        <v>150</v>
      </c>
    </row>
    <row r="162" ht="12.75">
      <c r="R162">
        <v>151</v>
      </c>
    </row>
    <row r="163" ht="12.75">
      <c r="R163">
        <v>152</v>
      </c>
    </row>
    <row r="164" ht="12.75">
      <c r="R164">
        <v>153</v>
      </c>
    </row>
    <row r="165" ht="12.75">
      <c r="R165">
        <v>154</v>
      </c>
    </row>
    <row r="166" ht="12.75">
      <c r="R166">
        <v>155</v>
      </c>
    </row>
    <row r="167" ht="12.75">
      <c r="R167">
        <v>156</v>
      </c>
    </row>
    <row r="168" ht="12.75">
      <c r="R168">
        <v>157</v>
      </c>
    </row>
    <row r="169" ht="12.75">
      <c r="R169">
        <v>158</v>
      </c>
    </row>
    <row r="170" ht="12.75">
      <c r="R170">
        <v>159</v>
      </c>
    </row>
    <row r="171" ht="12.75">
      <c r="R171">
        <v>160</v>
      </c>
    </row>
    <row r="172" ht="12.75">
      <c r="R172">
        <v>161</v>
      </c>
    </row>
    <row r="173" ht="12.75">
      <c r="R173">
        <v>162</v>
      </c>
    </row>
    <row r="174" ht="12.75">
      <c r="R174">
        <v>163</v>
      </c>
    </row>
    <row r="175" ht="12.75">
      <c r="R175">
        <v>164</v>
      </c>
    </row>
    <row r="176" ht="12.75">
      <c r="R176">
        <v>165</v>
      </c>
    </row>
    <row r="177" ht="12.75">
      <c r="R177">
        <v>166</v>
      </c>
    </row>
    <row r="178" ht="12.75">
      <c r="R178">
        <v>167</v>
      </c>
    </row>
    <row r="179" ht="12.75">
      <c r="R179">
        <v>168</v>
      </c>
    </row>
    <row r="180" ht="12.75">
      <c r="R180">
        <v>169</v>
      </c>
    </row>
    <row r="181" ht="12.75">
      <c r="R181">
        <v>170</v>
      </c>
    </row>
    <row r="182" ht="12.75">
      <c r="R182">
        <v>171</v>
      </c>
    </row>
    <row r="183" ht="12.75">
      <c r="R183">
        <v>172</v>
      </c>
    </row>
    <row r="184" ht="12.75">
      <c r="R184">
        <v>173</v>
      </c>
    </row>
    <row r="185" ht="12.75">
      <c r="R185">
        <v>174</v>
      </c>
    </row>
    <row r="186" ht="12.75">
      <c r="R186">
        <v>175</v>
      </c>
    </row>
    <row r="187" ht="12.75">
      <c r="R187">
        <v>176</v>
      </c>
    </row>
    <row r="188" ht="12.75">
      <c r="R188">
        <v>177</v>
      </c>
    </row>
    <row r="189" ht="12.75">
      <c r="R189">
        <v>178</v>
      </c>
    </row>
    <row r="190" ht="12.75">
      <c r="R190">
        <v>179</v>
      </c>
    </row>
    <row r="191" ht="12.75">
      <c r="R191">
        <v>180</v>
      </c>
    </row>
    <row r="192" ht="12.75">
      <c r="R192">
        <v>181</v>
      </c>
    </row>
    <row r="193" ht="12.75">
      <c r="R193">
        <v>182</v>
      </c>
    </row>
    <row r="194" ht="12.75">
      <c r="R194">
        <v>183</v>
      </c>
    </row>
    <row r="195" ht="12.75">
      <c r="R195">
        <v>184</v>
      </c>
    </row>
    <row r="196" ht="12.75">
      <c r="R196">
        <v>185</v>
      </c>
    </row>
    <row r="197" ht="12.75">
      <c r="R197">
        <v>186</v>
      </c>
    </row>
    <row r="198" ht="12.75">
      <c r="R198">
        <v>187</v>
      </c>
    </row>
    <row r="199" ht="12.75">
      <c r="R199">
        <v>188</v>
      </c>
    </row>
    <row r="200" ht="12.75">
      <c r="R200">
        <v>189</v>
      </c>
    </row>
    <row r="201" ht="12.75">
      <c r="R201">
        <v>190</v>
      </c>
    </row>
    <row r="202" ht="12.75">
      <c r="R202">
        <v>191</v>
      </c>
    </row>
    <row r="203" ht="12.75">
      <c r="R203">
        <v>192</v>
      </c>
    </row>
    <row r="204" ht="12.75">
      <c r="R204">
        <v>193</v>
      </c>
    </row>
    <row r="205" ht="12.75">
      <c r="R205">
        <v>194</v>
      </c>
    </row>
    <row r="206" ht="12.75">
      <c r="R206">
        <v>195</v>
      </c>
    </row>
    <row r="207" ht="12.75">
      <c r="R207">
        <v>196</v>
      </c>
    </row>
    <row r="208" ht="12.75">
      <c r="R208">
        <v>197</v>
      </c>
    </row>
    <row r="209" ht="12.75">
      <c r="R209">
        <v>198</v>
      </c>
    </row>
    <row r="210" ht="12.75">
      <c r="R210">
        <v>199</v>
      </c>
    </row>
    <row r="211" ht="12.75">
      <c r="R211">
        <v>200</v>
      </c>
    </row>
    <row r="212" ht="12.75">
      <c r="R212">
        <v>201</v>
      </c>
    </row>
    <row r="213" ht="12.75">
      <c r="R213">
        <v>202</v>
      </c>
    </row>
    <row r="214" ht="12.75">
      <c r="R214">
        <v>203</v>
      </c>
    </row>
    <row r="215" ht="12.75">
      <c r="R215">
        <v>204</v>
      </c>
    </row>
    <row r="216" ht="12.75">
      <c r="R216">
        <v>205</v>
      </c>
    </row>
    <row r="217" ht="12.75">
      <c r="R217">
        <v>206</v>
      </c>
    </row>
    <row r="218" ht="12.75">
      <c r="R218">
        <v>207</v>
      </c>
    </row>
    <row r="219" ht="12.75">
      <c r="R219">
        <v>208</v>
      </c>
    </row>
    <row r="220" ht="12.75">
      <c r="R220">
        <v>209</v>
      </c>
    </row>
    <row r="221" ht="12.75">
      <c r="R221">
        <v>210</v>
      </c>
    </row>
    <row r="222" ht="12.75">
      <c r="R222">
        <v>211</v>
      </c>
    </row>
    <row r="223" ht="12.75">
      <c r="R223">
        <v>212</v>
      </c>
    </row>
    <row r="224" ht="12.75">
      <c r="R224">
        <v>213</v>
      </c>
    </row>
    <row r="225" ht="12.75">
      <c r="R225">
        <v>214</v>
      </c>
    </row>
    <row r="226" ht="12.75">
      <c r="R226">
        <v>215</v>
      </c>
    </row>
    <row r="227" ht="12.75">
      <c r="R227">
        <v>216</v>
      </c>
    </row>
    <row r="228" ht="12.75">
      <c r="R228">
        <v>217</v>
      </c>
    </row>
    <row r="229" ht="12.75">
      <c r="R229">
        <v>218</v>
      </c>
    </row>
    <row r="230" ht="12.75">
      <c r="R230">
        <v>219</v>
      </c>
    </row>
    <row r="231" ht="12.75">
      <c r="R231">
        <v>220</v>
      </c>
    </row>
    <row r="232" ht="12.75">
      <c r="R232">
        <v>221</v>
      </c>
    </row>
    <row r="233" ht="12.75">
      <c r="R233">
        <v>222</v>
      </c>
    </row>
    <row r="234" ht="12.75">
      <c r="R234">
        <v>223</v>
      </c>
    </row>
    <row r="235" ht="12.75">
      <c r="R235">
        <v>224</v>
      </c>
    </row>
    <row r="236" ht="12.75">
      <c r="R236">
        <v>225</v>
      </c>
    </row>
    <row r="237" ht="12.75">
      <c r="R237">
        <v>226</v>
      </c>
    </row>
    <row r="238" ht="12.75">
      <c r="R238">
        <v>227</v>
      </c>
    </row>
    <row r="239" ht="12.75">
      <c r="R239">
        <v>228</v>
      </c>
    </row>
    <row r="240" ht="12.75">
      <c r="R240">
        <v>229</v>
      </c>
    </row>
    <row r="241" ht="12.75">
      <c r="R241">
        <v>230</v>
      </c>
    </row>
    <row r="242" ht="12.75">
      <c r="R242">
        <v>231</v>
      </c>
    </row>
    <row r="243" ht="12.75">
      <c r="R243">
        <v>232</v>
      </c>
    </row>
    <row r="244" ht="12.75">
      <c r="R244">
        <v>233</v>
      </c>
    </row>
    <row r="245" ht="12.75">
      <c r="R245">
        <v>234</v>
      </c>
    </row>
    <row r="246" ht="12.75">
      <c r="R246">
        <v>235</v>
      </c>
    </row>
    <row r="247" ht="12.75">
      <c r="R247">
        <v>236</v>
      </c>
    </row>
    <row r="248" ht="12.75">
      <c r="R248">
        <v>237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N19" sqref="N19"/>
    </sheetView>
  </sheetViews>
  <sheetFormatPr defaultColWidth="9.140625" defaultRowHeight="12.75"/>
  <sheetData>
    <row r="1" spans="1:11" ht="12.75">
      <c r="A1" s="15" t="s">
        <v>22</v>
      </c>
      <c r="B1" s="15" t="s">
        <v>23</v>
      </c>
      <c r="C1" s="15" t="s">
        <v>29</v>
      </c>
      <c r="D1" s="15" t="s">
        <v>24</v>
      </c>
      <c r="E1" s="15" t="s">
        <v>25</v>
      </c>
      <c r="G1" s="15" t="s">
        <v>22</v>
      </c>
      <c r="H1" s="15" t="s">
        <v>23</v>
      </c>
      <c r="I1" s="15" t="s">
        <v>29</v>
      </c>
      <c r="J1" s="15" t="s">
        <v>24</v>
      </c>
      <c r="K1" s="15" t="s">
        <v>25</v>
      </c>
    </row>
    <row r="2" spans="1:11" ht="12.75">
      <c r="A2" s="12">
        <v>38609</v>
      </c>
      <c r="B2" s="13">
        <v>1.6</v>
      </c>
      <c r="C2" s="13">
        <v>0.75</v>
      </c>
      <c r="D2" s="14">
        <v>10597.52</v>
      </c>
      <c r="E2" s="14">
        <v>1231.2</v>
      </c>
      <c r="G2" s="12">
        <v>38609</v>
      </c>
      <c r="H2" s="13">
        <v>1.6</v>
      </c>
      <c r="I2" s="13">
        <v>0.75</v>
      </c>
      <c r="J2" s="14">
        <v>10597.52</v>
      </c>
      <c r="K2" s="14">
        <v>1231.2</v>
      </c>
    </row>
    <row r="3" spans="1:11" ht="12.75">
      <c r="A3" s="12">
        <v>38608</v>
      </c>
      <c r="B3" s="13">
        <v>3.3</v>
      </c>
      <c r="C3" s="13">
        <v>0.85</v>
      </c>
      <c r="D3" s="14">
        <v>10673.71</v>
      </c>
      <c r="E3" s="14">
        <v>1240.57</v>
      </c>
      <c r="G3" s="12">
        <v>38608</v>
      </c>
      <c r="H3" s="13">
        <v>3.3</v>
      </c>
      <c r="I3" s="13">
        <v>0.85</v>
      </c>
      <c r="J3" s="14">
        <v>10673.71</v>
      </c>
      <c r="K3" s="14">
        <v>1240.57</v>
      </c>
    </row>
    <row r="4" spans="1:11" ht="12.75">
      <c r="A4" s="12">
        <v>38607</v>
      </c>
      <c r="B4" s="13">
        <v>3.35</v>
      </c>
      <c r="C4" s="13">
        <v>0.92</v>
      </c>
      <c r="D4" s="14">
        <v>10678.41</v>
      </c>
      <c r="E4" s="14">
        <v>1241.48</v>
      </c>
      <c r="G4" s="12">
        <v>38607</v>
      </c>
      <c r="H4" s="13">
        <v>3.35</v>
      </c>
      <c r="I4" s="13">
        <v>0.92</v>
      </c>
      <c r="J4" s="14">
        <v>10678.41</v>
      </c>
      <c r="K4" s="14">
        <v>1241.48</v>
      </c>
    </row>
    <row r="5" spans="1:11" ht="12.75">
      <c r="A5" s="12">
        <v>38604</v>
      </c>
      <c r="B5" s="13">
        <v>3.47</v>
      </c>
      <c r="C5" s="13">
        <v>1.15</v>
      </c>
      <c r="D5" s="14">
        <v>10594.1</v>
      </c>
      <c r="E5" s="14">
        <v>1231.67</v>
      </c>
      <c r="G5" s="12">
        <v>38604</v>
      </c>
      <c r="H5" s="13">
        <v>3.47</v>
      </c>
      <c r="I5" s="13">
        <v>1.15</v>
      </c>
      <c r="J5" s="14">
        <v>10594.1</v>
      </c>
      <c r="K5" s="14">
        <v>1231.67</v>
      </c>
    </row>
    <row r="6" spans="1:11" ht="12.75">
      <c r="A6" s="12">
        <v>38603</v>
      </c>
      <c r="B6" s="13">
        <v>3.44</v>
      </c>
      <c r="C6" s="13">
        <v>1.18</v>
      </c>
      <c r="D6" s="14">
        <v>10633.11</v>
      </c>
      <c r="E6" s="14">
        <v>1236.36</v>
      </c>
      <c r="G6" s="12">
        <v>38603</v>
      </c>
      <c r="H6" s="13">
        <v>3.44</v>
      </c>
      <c r="I6" s="13">
        <v>1.18</v>
      </c>
      <c r="J6" s="14">
        <v>10633.11</v>
      </c>
      <c r="K6" s="14">
        <v>1236.36</v>
      </c>
    </row>
    <row r="7" spans="1:11" ht="12.75">
      <c r="A7" s="12">
        <v>38602</v>
      </c>
      <c r="B7" s="13">
        <v>3.64</v>
      </c>
      <c r="C7" s="13">
        <v>1.2</v>
      </c>
      <c r="D7" s="14">
        <v>10588.68</v>
      </c>
      <c r="E7" s="14">
        <v>1233.39</v>
      </c>
      <c r="G7" s="12">
        <v>38602</v>
      </c>
      <c r="H7" s="13">
        <v>3.64</v>
      </c>
      <c r="I7" s="13">
        <v>1.2</v>
      </c>
      <c r="J7" s="14">
        <v>10588.68</v>
      </c>
      <c r="K7" s="14">
        <v>1233.39</v>
      </c>
    </row>
    <row r="8" spans="1:11" ht="12.75">
      <c r="A8" s="12">
        <v>38601</v>
      </c>
      <c r="B8" s="13">
        <v>3.7</v>
      </c>
      <c r="C8" s="13">
        <v>1.03</v>
      </c>
      <c r="D8" s="14">
        <v>10447.69</v>
      </c>
      <c r="E8" s="14">
        <v>1218.02</v>
      </c>
      <c r="G8" s="12">
        <v>38601</v>
      </c>
      <c r="H8" s="13">
        <v>3.7</v>
      </c>
      <c r="I8" s="13">
        <v>1.03</v>
      </c>
      <c r="J8" s="14">
        <v>10447.69</v>
      </c>
      <c r="K8" s="14">
        <v>1218.02</v>
      </c>
    </row>
    <row r="9" spans="1:11" ht="12.75">
      <c r="A9" s="12">
        <v>38597</v>
      </c>
      <c r="B9" s="13">
        <v>3.73</v>
      </c>
      <c r="C9" s="13">
        <v>1.03</v>
      </c>
      <c r="D9" s="14">
        <v>10460.67</v>
      </c>
      <c r="E9" s="14">
        <v>1221.59</v>
      </c>
      <c r="G9" s="12">
        <v>38597</v>
      </c>
      <c r="H9" s="13">
        <v>3.73</v>
      </c>
      <c r="I9" s="13">
        <v>1.03</v>
      </c>
      <c r="J9" s="14">
        <v>10460.67</v>
      </c>
      <c r="K9" s="14">
        <v>1221.59</v>
      </c>
    </row>
    <row r="10" spans="1:11" ht="12.75">
      <c r="A10" s="12">
        <v>38596</v>
      </c>
      <c r="B10" s="13">
        <v>4.95</v>
      </c>
      <c r="C10" s="13">
        <v>1.14</v>
      </c>
      <c r="D10" s="14">
        <v>10481.44</v>
      </c>
      <c r="E10" s="14">
        <v>1220.33</v>
      </c>
      <c r="G10" s="12">
        <v>38596</v>
      </c>
      <c r="H10" s="13">
        <v>4.95</v>
      </c>
      <c r="I10" s="13">
        <v>1.14</v>
      </c>
      <c r="J10" s="14">
        <v>10481.44</v>
      </c>
      <c r="K10" s="14">
        <v>1220.33</v>
      </c>
    </row>
    <row r="11" spans="1:11" ht="12.75">
      <c r="A11" s="12">
        <v>38595</v>
      </c>
      <c r="B11" s="13">
        <v>4.95</v>
      </c>
      <c r="C11" s="13">
        <v>1.21</v>
      </c>
      <c r="D11" s="14">
        <v>10415.84</v>
      </c>
      <c r="E11" s="14">
        <v>1208.41</v>
      </c>
      <c r="G11" s="12">
        <v>38595</v>
      </c>
      <c r="H11" s="13">
        <v>4.95</v>
      </c>
      <c r="I11" s="13">
        <v>1.21</v>
      </c>
      <c r="J11" s="14">
        <v>10415.84</v>
      </c>
      <c r="K11" s="14">
        <v>1208.41</v>
      </c>
    </row>
    <row r="12" spans="1:11" ht="12.75">
      <c r="A12" s="12">
        <v>38594</v>
      </c>
      <c r="B12" s="13">
        <v>5.2</v>
      </c>
      <c r="C12" s="13">
        <v>1.29</v>
      </c>
      <c r="D12" s="14">
        <v>10426.67</v>
      </c>
      <c r="E12" s="14">
        <v>1212.28</v>
      </c>
      <c r="G12" s="12">
        <v>38594</v>
      </c>
      <c r="H12" s="13">
        <v>5.2</v>
      </c>
      <c r="I12" s="13">
        <v>1.29</v>
      </c>
      <c r="J12" s="14">
        <v>10426.67</v>
      </c>
      <c r="K12" s="14">
        <v>1212.28</v>
      </c>
    </row>
    <row r="13" spans="1:11" ht="12.75">
      <c r="A13" s="12">
        <v>38593</v>
      </c>
      <c r="B13" s="13">
        <v>5.1</v>
      </c>
      <c r="C13" s="13">
        <v>1.28</v>
      </c>
      <c r="D13" s="14">
        <v>10396.9</v>
      </c>
      <c r="E13" s="14">
        <v>1205.1</v>
      </c>
      <c r="G13" s="12">
        <v>38593</v>
      </c>
      <c r="H13" s="13">
        <v>5.1</v>
      </c>
      <c r="I13" s="13">
        <v>1.28</v>
      </c>
      <c r="J13" s="14">
        <v>10396.9</v>
      </c>
      <c r="K13" s="14">
        <v>1205.1</v>
      </c>
    </row>
    <row r="14" spans="1:11" ht="12.75">
      <c r="A14" s="12">
        <v>38590</v>
      </c>
      <c r="B14" s="13">
        <v>5.2</v>
      </c>
      <c r="C14" s="13">
        <v>1.37</v>
      </c>
      <c r="D14" s="14">
        <v>10450.95</v>
      </c>
      <c r="E14" s="14">
        <v>1212.4</v>
      </c>
      <c r="G14" s="12">
        <v>38590</v>
      </c>
      <c r="H14" s="13">
        <v>5.2</v>
      </c>
      <c r="I14" s="13">
        <v>1.37</v>
      </c>
      <c r="J14" s="14">
        <v>10450.95</v>
      </c>
      <c r="K14" s="14">
        <v>1212.4</v>
      </c>
    </row>
    <row r="15" spans="1:11" ht="12.75">
      <c r="A15" s="12">
        <v>38589</v>
      </c>
      <c r="B15" s="13">
        <v>5.2</v>
      </c>
      <c r="C15" s="13">
        <v>1.35</v>
      </c>
      <c r="D15" s="14">
        <v>10434.39</v>
      </c>
      <c r="E15" s="14">
        <v>1209.59</v>
      </c>
      <c r="G15" s="12">
        <v>38589</v>
      </c>
      <c r="H15" s="13">
        <v>5.2</v>
      </c>
      <c r="I15" s="13">
        <v>1.35</v>
      </c>
      <c r="J15" s="14">
        <v>10434.39</v>
      </c>
      <c r="K15" s="14">
        <v>1209.59</v>
      </c>
    </row>
    <row r="16" spans="1:11" ht="12.75">
      <c r="A16" s="12">
        <v>38588</v>
      </c>
      <c r="B16" s="13">
        <v>5.4</v>
      </c>
      <c r="C16" s="13">
        <v>1.4</v>
      </c>
      <c r="D16" s="14">
        <v>10519.34</v>
      </c>
      <c r="E16" s="14">
        <v>1217.57</v>
      </c>
      <c r="G16" s="12">
        <v>38588</v>
      </c>
      <c r="H16" s="13">
        <v>5.4</v>
      </c>
      <c r="I16" s="13">
        <v>1.4</v>
      </c>
      <c r="J16" s="14">
        <v>10519.34</v>
      </c>
      <c r="K16" s="14">
        <v>1217.57</v>
      </c>
    </row>
    <row r="17" spans="1:11" ht="12.75">
      <c r="A17" s="12">
        <v>38587</v>
      </c>
      <c r="B17" s="13">
        <v>5.63</v>
      </c>
      <c r="C17" s="13">
        <v>1.42</v>
      </c>
      <c r="D17" s="14">
        <v>10571.01</v>
      </c>
      <c r="E17" s="14">
        <v>1221.73</v>
      </c>
      <c r="G17" s="12">
        <v>38587</v>
      </c>
      <c r="H17" s="13">
        <v>5.63</v>
      </c>
      <c r="I17" s="13">
        <v>1.42</v>
      </c>
      <c r="J17" s="14">
        <v>10571.01</v>
      </c>
      <c r="K17" s="14">
        <v>1221.73</v>
      </c>
    </row>
    <row r="18" spans="1:11" ht="12.75">
      <c r="A18" s="12">
        <v>38586</v>
      </c>
      <c r="B18" s="13">
        <v>5.8</v>
      </c>
      <c r="C18" s="13">
        <v>1.41</v>
      </c>
      <c r="D18" s="14">
        <v>10559.78</v>
      </c>
      <c r="E18" s="14">
        <v>1219.71</v>
      </c>
      <c r="G18" s="12">
        <v>38586</v>
      </c>
      <c r="H18" s="13">
        <v>5.8</v>
      </c>
      <c r="I18" s="13">
        <v>1.41</v>
      </c>
      <c r="J18" s="14">
        <v>10559.78</v>
      </c>
      <c r="K18" s="14">
        <v>1219.71</v>
      </c>
    </row>
    <row r="19" spans="1:11" ht="12.75">
      <c r="A19" s="12">
        <v>38583</v>
      </c>
      <c r="B19" s="13">
        <v>5.24</v>
      </c>
      <c r="C19" s="13">
        <v>1.54</v>
      </c>
      <c r="D19" s="14">
        <v>10552.7</v>
      </c>
      <c r="E19" s="14">
        <v>1219.02</v>
      </c>
      <c r="G19" s="12">
        <v>38583</v>
      </c>
      <c r="H19" s="13">
        <v>5.24</v>
      </c>
      <c r="I19" s="13">
        <v>1.54</v>
      </c>
      <c r="J19" s="14">
        <v>10552.7</v>
      </c>
      <c r="K19" s="14">
        <v>1219.02</v>
      </c>
    </row>
    <row r="20" spans="1:11" ht="12.75">
      <c r="A20" s="12">
        <v>38582</v>
      </c>
      <c r="B20" s="13">
        <v>5.33</v>
      </c>
      <c r="C20" s="13">
        <v>1.6</v>
      </c>
      <c r="D20" s="14">
        <v>10531.12</v>
      </c>
      <c r="E20" s="14">
        <v>1220.24</v>
      </c>
      <c r="G20" s="12">
        <v>38582</v>
      </c>
      <c r="H20" s="13">
        <v>5.33</v>
      </c>
      <c r="I20" s="13">
        <v>1.6</v>
      </c>
      <c r="J20" s="14">
        <v>10531.12</v>
      </c>
      <c r="K20" s="14">
        <v>1220.24</v>
      </c>
    </row>
    <row r="21" spans="1:11" ht="12.75">
      <c r="A21" s="12">
        <v>38581</v>
      </c>
      <c r="B21" s="13">
        <v>4.66</v>
      </c>
      <c r="C21" s="13">
        <v>1.6</v>
      </c>
      <c r="D21" s="14">
        <v>10505.6</v>
      </c>
      <c r="E21" s="14">
        <v>1219.34</v>
      </c>
      <c r="G21" s="12">
        <v>38581</v>
      </c>
      <c r="H21" s="13">
        <v>4.66</v>
      </c>
      <c r="I21" s="13">
        <v>1.6</v>
      </c>
      <c r="J21" s="14">
        <v>10505.6</v>
      </c>
      <c r="K21" s="14">
        <v>1219.34</v>
      </c>
    </row>
    <row r="22" spans="1:11" ht="12.75">
      <c r="A22" s="12">
        <v>38580</v>
      </c>
      <c r="B22" s="13">
        <v>4.5</v>
      </c>
      <c r="C22" s="13">
        <v>1.6</v>
      </c>
      <c r="D22" s="14">
        <v>10631.59</v>
      </c>
      <c r="E22" s="14">
        <v>1233.87</v>
      </c>
      <c r="G22" s="12">
        <v>38580</v>
      </c>
      <c r="H22" s="13">
        <v>4.5</v>
      </c>
      <c r="I22" s="13">
        <v>1.6</v>
      </c>
      <c r="J22" s="14">
        <v>10631.59</v>
      </c>
      <c r="K22" s="14">
        <v>1233.87</v>
      </c>
    </row>
    <row r="23" spans="1:11" ht="12.75">
      <c r="A23" s="12">
        <v>38579</v>
      </c>
      <c r="B23" s="13">
        <v>3.96</v>
      </c>
      <c r="C23" s="13">
        <v>1.5</v>
      </c>
      <c r="D23" s="14">
        <v>10599.19</v>
      </c>
      <c r="E23" s="14">
        <v>1230.4</v>
      </c>
      <c r="G23" s="12">
        <v>38579</v>
      </c>
      <c r="H23" s="13">
        <v>3.96</v>
      </c>
      <c r="I23" s="13">
        <v>1.5</v>
      </c>
      <c r="J23" s="14">
        <v>10599.19</v>
      </c>
      <c r="K23" s="14">
        <v>1230.4</v>
      </c>
    </row>
    <row r="24" spans="1:11" ht="12.75">
      <c r="A24" s="12">
        <v>38576</v>
      </c>
      <c r="B24" s="13">
        <v>4.09</v>
      </c>
      <c r="C24" s="13">
        <v>1.78</v>
      </c>
      <c r="D24" s="14">
        <v>10682.7</v>
      </c>
      <c r="E24" s="14">
        <v>1237.81</v>
      </c>
      <c r="G24" s="12">
        <v>38576</v>
      </c>
      <c r="H24" s="13">
        <v>4.09</v>
      </c>
      <c r="I24" s="13">
        <v>1.78</v>
      </c>
      <c r="J24" s="14">
        <v>10682.7</v>
      </c>
      <c r="K24" s="14">
        <v>1237.81</v>
      </c>
    </row>
    <row r="25" spans="1:11" ht="12.75">
      <c r="A25" s="12">
        <v>38575</v>
      </c>
      <c r="B25" s="13">
        <v>4.19</v>
      </c>
      <c r="C25" s="13">
        <v>1.93</v>
      </c>
      <c r="D25" s="14">
        <v>10591.83</v>
      </c>
      <c r="E25" s="14">
        <v>1229.13</v>
      </c>
      <c r="G25" s="12">
        <v>38575</v>
      </c>
      <c r="H25" s="13">
        <v>4.19</v>
      </c>
      <c r="I25" s="13">
        <v>1.93</v>
      </c>
      <c r="J25" s="14">
        <v>10591.83</v>
      </c>
      <c r="K25" s="14">
        <v>1229.13</v>
      </c>
    </row>
    <row r="26" spans="1:5" ht="12.75">
      <c r="A26" s="12">
        <v>38574</v>
      </c>
      <c r="B26" s="13">
        <v>3.99</v>
      </c>
      <c r="C26" s="13">
        <v>1.96</v>
      </c>
      <c r="D26" s="14">
        <v>10606.52</v>
      </c>
      <c r="E26" s="14">
        <v>1231.38</v>
      </c>
    </row>
    <row r="27" spans="1:11" ht="12.75">
      <c r="A27" s="12">
        <v>38573</v>
      </c>
      <c r="B27" s="13">
        <v>4.06</v>
      </c>
      <c r="C27" s="13">
        <v>2.12</v>
      </c>
      <c r="D27" s="14">
        <v>10537.65</v>
      </c>
      <c r="E27" s="14">
        <v>1223.13</v>
      </c>
      <c r="G27" t="s">
        <v>30</v>
      </c>
      <c r="H27">
        <f>AVERAGE(H2:H25)</f>
        <v>4.40125</v>
      </c>
      <c r="I27">
        <f>AVERAGE(I2:I25)</f>
        <v>1.3137500000000002</v>
      </c>
      <c r="J27">
        <f>AVERAGE(J2:J25)</f>
        <v>10542.705833333335</v>
      </c>
      <c r="K27">
        <f>AVERAGE(K2:K25)</f>
        <v>1223.8004166666667</v>
      </c>
    </row>
    <row r="28" spans="1:11" ht="12.75">
      <c r="A28" s="12">
        <v>38572</v>
      </c>
      <c r="B28" s="13">
        <v>4.31</v>
      </c>
      <c r="C28" s="13">
        <v>2.25</v>
      </c>
      <c r="D28" s="14">
        <v>10557.24</v>
      </c>
      <c r="E28" s="14">
        <v>1226.42</v>
      </c>
      <c r="G28" t="s">
        <v>31</v>
      </c>
      <c r="H28">
        <f>STDEV(H2:H25)</f>
        <v>0.9983739497193735</v>
      </c>
      <c r="I28">
        <f>STDEV(I2:I25)</f>
        <v>0.28821508423850456</v>
      </c>
      <c r="J28">
        <f>STDEV(J2:J25)</f>
        <v>88.05719968643312</v>
      </c>
      <c r="K28">
        <f>STDEV(K2:K25)</f>
        <v>10.522434203060918</v>
      </c>
    </row>
    <row r="29" spans="1:5" ht="12.75">
      <c r="A29" s="12">
        <v>38569</v>
      </c>
      <c r="B29" s="13">
        <v>4.18</v>
      </c>
      <c r="C29" s="13">
        <v>2.25</v>
      </c>
      <c r="D29" s="14">
        <v>10610.34</v>
      </c>
      <c r="E29" s="14">
        <v>1235.86</v>
      </c>
    </row>
    <row r="30" spans="1:11" ht="12.75">
      <c r="A30" s="12">
        <v>38568</v>
      </c>
      <c r="B30" s="13">
        <v>4.45</v>
      </c>
      <c r="C30" s="13">
        <v>2.32</v>
      </c>
      <c r="D30" s="14">
        <v>10696.8</v>
      </c>
      <c r="E30" s="14">
        <v>1245.04</v>
      </c>
      <c r="G30" t="s">
        <v>28</v>
      </c>
      <c r="H30">
        <f>+H28/H27</f>
        <v>0.2268387275704342</v>
      </c>
      <c r="I30">
        <f>+I28/I27</f>
        <v>0.21938350845937546</v>
      </c>
      <c r="J30">
        <f>+J28/J27</f>
        <v>0.008352428786167855</v>
      </c>
      <c r="K30">
        <f>+K28/K27</f>
        <v>0.008598161971313474</v>
      </c>
    </row>
    <row r="31" spans="1:5" ht="12.75">
      <c r="A31" s="12">
        <v>38567</v>
      </c>
      <c r="B31" s="13">
        <v>4.76</v>
      </c>
      <c r="C31" s="13">
        <v>2.54</v>
      </c>
      <c r="D31" s="14">
        <v>10681.51</v>
      </c>
      <c r="E31" s="14">
        <v>1244.12</v>
      </c>
    </row>
    <row r="32" spans="1:5" ht="12.75">
      <c r="A32" s="12">
        <v>38566</v>
      </c>
      <c r="B32" s="13">
        <v>4.86</v>
      </c>
      <c r="C32" s="13">
        <v>3</v>
      </c>
      <c r="D32" s="14">
        <v>10623.79</v>
      </c>
      <c r="E32" s="14">
        <v>1235.35</v>
      </c>
    </row>
    <row r="33" spans="1:5" ht="12.75">
      <c r="A33" s="12">
        <v>38565</v>
      </c>
      <c r="B33" s="13">
        <v>4.8</v>
      </c>
      <c r="C33" s="13">
        <v>3</v>
      </c>
      <c r="D33" s="14">
        <v>10641.78</v>
      </c>
      <c r="E33" s="14">
        <v>1234.18</v>
      </c>
    </row>
    <row r="34" spans="1:5" ht="12.75">
      <c r="A34" s="12">
        <v>38562</v>
      </c>
      <c r="B34" s="13">
        <v>4.63</v>
      </c>
      <c r="C34" s="13">
        <v>2.94</v>
      </c>
      <c r="D34" s="14">
        <v>10705.16</v>
      </c>
      <c r="E34" s="14">
        <v>1243.72</v>
      </c>
    </row>
    <row r="35" spans="1:5" ht="12.75">
      <c r="A35" s="12">
        <v>38561</v>
      </c>
      <c r="B35" s="13">
        <v>4.57</v>
      </c>
      <c r="C35" s="13">
        <v>3.02</v>
      </c>
      <c r="D35" s="14">
        <v>10633.5</v>
      </c>
      <c r="E35" s="14">
        <v>1236.79</v>
      </c>
    </row>
    <row r="36" spans="1:5" ht="12.75">
      <c r="A36" s="12">
        <v>38560</v>
      </c>
      <c r="B36" s="13">
        <v>4.88</v>
      </c>
      <c r="C36" s="13">
        <v>3.4</v>
      </c>
      <c r="D36" s="14">
        <v>10579.45</v>
      </c>
      <c r="E36" s="14">
        <v>1231.16</v>
      </c>
    </row>
    <row r="37" spans="1:5" ht="12.75">
      <c r="A37" s="12">
        <v>38559</v>
      </c>
      <c r="B37" s="13">
        <v>4.56</v>
      </c>
      <c r="C37" s="13">
        <v>3.46</v>
      </c>
      <c r="D37" s="14">
        <v>10597.6</v>
      </c>
      <c r="E37" s="14">
        <v>1229.03</v>
      </c>
    </row>
    <row r="38" spans="1:5" ht="12.75">
      <c r="A38" s="12">
        <v>38558</v>
      </c>
      <c r="B38" s="13">
        <v>4.6</v>
      </c>
      <c r="C38" s="13">
        <v>3.5</v>
      </c>
      <c r="D38" s="14">
        <v>10651.66</v>
      </c>
      <c r="E38" s="14">
        <v>1233.68</v>
      </c>
    </row>
    <row r="39" spans="1:5" ht="12.75">
      <c r="A39" s="12">
        <v>38555</v>
      </c>
      <c r="B39" s="13">
        <v>4.7</v>
      </c>
      <c r="C39" s="13">
        <v>3.55</v>
      </c>
      <c r="D39" s="14">
        <v>10624.19</v>
      </c>
      <c r="E39" s="14">
        <v>1227.04</v>
      </c>
    </row>
    <row r="40" spans="1:5" ht="12.75">
      <c r="A40" s="12">
        <v>38554</v>
      </c>
      <c r="B40" s="13">
        <v>4.77</v>
      </c>
      <c r="C40" s="13">
        <v>3.65</v>
      </c>
      <c r="D40" s="14">
        <v>10690.03</v>
      </c>
      <c r="E40" s="14">
        <v>1235.2</v>
      </c>
    </row>
    <row r="41" spans="1:5" ht="12.75">
      <c r="A41" s="12">
        <v>38553</v>
      </c>
      <c r="B41" s="13">
        <v>4.73</v>
      </c>
      <c r="C41" s="13">
        <v>3.97</v>
      </c>
      <c r="D41" s="14">
        <v>10629.52</v>
      </c>
      <c r="E41" s="14">
        <v>1229.35</v>
      </c>
    </row>
    <row r="42" spans="1:5" ht="12.75">
      <c r="A42" s="12">
        <v>38552</v>
      </c>
      <c r="B42" s="13">
        <v>4.66</v>
      </c>
      <c r="C42" s="13">
        <v>3.92</v>
      </c>
      <c r="D42" s="14">
        <v>10576.9</v>
      </c>
      <c r="E42" s="14">
        <v>1221.13</v>
      </c>
    </row>
    <row r="43" spans="1:5" ht="12.75">
      <c r="A43" s="12">
        <v>38551</v>
      </c>
      <c r="B43" s="13">
        <v>4.74</v>
      </c>
      <c r="C43" s="13">
        <v>4.1</v>
      </c>
      <c r="D43" s="14">
        <v>10640.19</v>
      </c>
      <c r="E43" s="14">
        <v>1227.92</v>
      </c>
    </row>
    <row r="44" spans="1:5" ht="12.75">
      <c r="A44" s="12">
        <v>38548</v>
      </c>
      <c r="B44" s="13">
        <v>4.96</v>
      </c>
      <c r="C44" s="13">
        <v>3.98</v>
      </c>
      <c r="D44" s="14">
        <v>10629.44</v>
      </c>
      <c r="E44" s="14">
        <v>1226.5</v>
      </c>
    </row>
    <row r="45" spans="1:5" ht="12.75">
      <c r="A45" s="12">
        <v>38547</v>
      </c>
      <c r="B45" s="13">
        <v>4.7</v>
      </c>
      <c r="C45" s="13">
        <v>3.45</v>
      </c>
      <c r="D45" s="14">
        <v>10559.86</v>
      </c>
      <c r="E45" s="14">
        <v>1223.29</v>
      </c>
    </row>
    <row r="46" spans="1:5" ht="12.75">
      <c r="A46" s="12">
        <v>38546</v>
      </c>
      <c r="B46" s="13">
        <v>4.51</v>
      </c>
      <c r="C46" s="13">
        <v>3.38</v>
      </c>
      <c r="D46" s="14">
        <v>10513.36</v>
      </c>
      <c r="E46" s="14">
        <v>1222.21</v>
      </c>
    </row>
    <row r="47" spans="1:5" ht="12.75">
      <c r="A47" s="12">
        <v>38545</v>
      </c>
      <c r="B47" s="13">
        <v>4.7</v>
      </c>
      <c r="C47" s="13">
        <v>3.49</v>
      </c>
      <c r="D47" s="14">
        <v>10519.49</v>
      </c>
      <c r="E47" s="14">
        <v>1219.44</v>
      </c>
    </row>
    <row r="48" spans="1:5" ht="12.75">
      <c r="A48" s="12">
        <v>38544</v>
      </c>
      <c r="B48" s="13">
        <v>4.5</v>
      </c>
      <c r="C48" s="13">
        <v>3.55</v>
      </c>
      <c r="D48" s="14">
        <v>10449.6</v>
      </c>
      <c r="E48" s="14">
        <v>1211.86</v>
      </c>
    </row>
    <row r="49" spans="1:5" ht="12.75">
      <c r="A49" s="12">
        <v>38541</v>
      </c>
      <c r="B49" s="13">
        <v>4.11</v>
      </c>
      <c r="C49" s="13">
        <v>3.45</v>
      </c>
      <c r="D49" s="14">
        <v>10302.9</v>
      </c>
      <c r="E49" s="14">
        <v>1197.87</v>
      </c>
    </row>
    <row r="50" spans="1:5" ht="12.75">
      <c r="A50" s="12">
        <v>38540</v>
      </c>
      <c r="B50" s="13">
        <v>3.97</v>
      </c>
      <c r="C50" s="13">
        <v>3.25</v>
      </c>
      <c r="D50" s="14">
        <v>10269.76</v>
      </c>
      <c r="E50" s="14">
        <v>1194.94</v>
      </c>
    </row>
    <row r="51" spans="1:5" ht="12.75">
      <c r="A51" s="12">
        <v>38539</v>
      </c>
      <c r="B51" s="13">
        <v>4.15</v>
      </c>
      <c r="C51" s="13">
        <v>3.5</v>
      </c>
      <c r="D51" s="14">
        <v>10366.52</v>
      </c>
      <c r="E51" s="14">
        <v>1204.99</v>
      </c>
    </row>
    <row r="52" spans="1:5" ht="12.75">
      <c r="A52" s="12">
        <v>38538</v>
      </c>
      <c r="B52" s="13">
        <v>4.45</v>
      </c>
      <c r="C52" s="13">
        <v>3.7</v>
      </c>
      <c r="D52" s="14">
        <v>10292.62</v>
      </c>
      <c r="E52" s="14">
        <v>1194.44</v>
      </c>
    </row>
    <row r="53" spans="1:5" ht="12.75">
      <c r="A53" s="12">
        <v>38534</v>
      </c>
      <c r="B53" s="13">
        <v>4.56</v>
      </c>
      <c r="C53" s="13">
        <v>3.77</v>
      </c>
      <c r="D53" s="14">
        <v>10273.59</v>
      </c>
      <c r="E53" s="14">
        <v>1191.33</v>
      </c>
    </row>
    <row r="54" spans="1:5" ht="12.75">
      <c r="A54" s="12">
        <v>38533</v>
      </c>
      <c r="B54" s="13">
        <v>4.79</v>
      </c>
      <c r="C54" s="13">
        <v>4.01</v>
      </c>
      <c r="D54" s="14">
        <v>10374.18</v>
      </c>
      <c r="E54" s="14">
        <v>1199.85</v>
      </c>
    </row>
    <row r="55" spans="1:5" ht="12.75">
      <c r="A55" s="12">
        <v>38532</v>
      </c>
      <c r="B55" s="13">
        <v>4.93</v>
      </c>
      <c r="C55" s="13">
        <v>4</v>
      </c>
      <c r="D55" s="14">
        <v>10405.94</v>
      </c>
      <c r="E55" s="14">
        <v>1201.57</v>
      </c>
    </row>
    <row r="56" spans="1:5" ht="12.75">
      <c r="A56" s="12">
        <v>38531</v>
      </c>
      <c r="B56" s="13">
        <v>4.6</v>
      </c>
      <c r="C56" s="13">
        <v>3.55</v>
      </c>
      <c r="D56" s="14">
        <v>10291.01</v>
      </c>
      <c r="E56" s="14">
        <v>1190.69</v>
      </c>
    </row>
    <row r="57" spans="1:5" ht="12.75">
      <c r="A57" s="12">
        <v>38530</v>
      </c>
      <c r="B57" s="13">
        <v>4.85</v>
      </c>
      <c r="C57" s="13">
        <v>3.62</v>
      </c>
      <c r="D57" s="14">
        <v>10298.07</v>
      </c>
      <c r="E57" s="14">
        <v>1191.57</v>
      </c>
    </row>
    <row r="58" spans="1:5" ht="12.75">
      <c r="A58" s="12">
        <v>38527</v>
      </c>
      <c r="B58" s="13">
        <v>5.04</v>
      </c>
      <c r="C58" s="13">
        <v>3.8</v>
      </c>
      <c r="D58" s="14">
        <v>10422.28</v>
      </c>
      <c r="E58" s="14">
        <v>1200.73</v>
      </c>
    </row>
    <row r="59" spans="1:5" ht="12.75">
      <c r="A59" s="12">
        <v>38526</v>
      </c>
      <c r="B59" s="13">
        <v>5.19</v>
      </c>
      <c r="C59" s="13">
        <v>4.02</v>
      </c>
      <c r="D59" s="14">
        <v>10587.09</v>
      </c>
      <c r="E59" s="14">
        <v>1213.88</v>
      </c>
    </row>
    <row r="60" spans="1:5" ht="12.75">
      <c r="A60" s="12">
        <v>38525</v>
      </c>
      <c r="B60" s="13">
        <v>5.25</v>
      </c>
      <c r="C60" s="13">
        <v>4.04</v>
      </c>
      <c r="D60" s="14">
        <v>10599.36</v>
      </c>
      <c r="E60" s="14">
        <v>1213.61</v>
      </c>
    </row>
    <row r="61" spans="1:5" ht="12.75">
      <c r="A61" s="12">
        <v>38524</v>
      </c>
      <c r="B61" s="13">
        <v>5.1</v>
      </c>
      <c r="C61" s="13">
        <v>3.77</v>
      </c>
      <c r="D61" s="14">
        <v>10608.88</v>
      </c>
      <c r="E61" s="14">
        <v>1216.1</v>
      </c>
    </row>
    <row r="62" spans="1:5" ht="12.75">
      <c r="A62" s="12">
        <v>38523</v>
      </c>
      <c r="B62" s="13">
        <v>4.99</v>
      </c>
      <c r="C62" s="13">
        <v>3.68</v>
      </c>
      <c r="D62" s="14">
        <v>10621.54</v>
      </c>
      <c r="E62" s="14">
        <v>1216.96</v>
      </c>
    </row>
    <row r="63" spans="1:5" ht="12.75">
      <c r="A63" s="12">
        <v>38520</v>
      </c>
      <c r="B63" s="13">
        <v>5.34</v>
      </c>
      <c r="C63" s="13">
        <v>3.95</v>
      </c>
      <c r="D63" s="14">
        <v>10580.41</v>
      </c>
      <c r="E63" s="14">
        <v>1210.93</v>
      </c>
    </row>
    <row r="64" spans="1:5" ht="12.75">
      <c r="A64" s="12">
        <v>38519</v>
      </c>
      <c r="B64" s="13">
        <v>5.24</v>
      </c>
      <c r="C64" s="13">
        <v>3.82</v>
      </c>
      <c r="D64" s="14">
        <v>10566.76</v>
      </c>
      <c r="E64" s="14">
        <v>1206.55</v>
      </c>
    </row>
    <row r="65" spans="1:5" ht="12.75">
      <c r="A65" s="12">
        <v>38518</v>
      </c>
      <c r="B65" s="13">
        <v>5.3</v>
      </c>
      <c r="C65" s="13">
        <v>3.96</v>
      </c>
      <c r="D65" s="14">
        <v>10548.65</v>
      </c>
      <c r="E65" s="14">
        <v>1203.91</v>
      </c>
    </row>
    <row r="66" spans="1:5" ht="12.75">
      <c r="A66" s="12">
        <v>38517</v>
      </c>
      <c r="B66" s="13">
        <v>5.6</v>
      </c>
      <c r="C66" s="13">
        <v>3.91</v>
      </c>
      <c r="D66" s="14">
        <v>10521.95</v>
      </c>
      <c r="E66" s="14">
        <v>1200.82</v>
      </c>
    </row>
    <row r="67" spans="1:5" ht="12.75">
      <c r="A67" s="12">
        <v>38516</v>
      </c>
      <c r="B67" s="13">
        <v>5.84</v>
      </c>
      <c r="C67" s="13">
        <v>3.71</v>
      </c>
      <c r="D67" s="14">
        <v>10503.57</v>
      </c>
      <c r="E67" s="14">
        <v>1198.11</v>
      </c>
    </row>
    <row r="69" spans="1:5" ht="12.75">
      <c r="A69" t="s">
        <v>26</v>
      </c>
      <c r="B69">
        <v>4.614393939393939</v>
      </c>
      <c r="C69">
        <v>2.6642424242424245</v>
      </c>
      <c r="D69">
        <v>10536.6</v>
      </c>
      <c r="E69">
        <v>1219.9069696969705</v>
      </c>
    </row>
    <row r="70" spans="1:5" ht="12.75">
      <c r="A70" t="s">
        <v>27</v>
      </c>
      <c r="B70">
        <v>0.69824203162795</v>
      </c>
      <c r="C70">
        <v>1.1402861457425895</v>
      </c>
      <c r="D70">
        <v>115.16330441189983</v>
      </c>
      <c r="E70">
        <v>14.591379432775026</v>
      </c>
    </row>
    <row r="72" spans="1:5" ht="12.75">
      <c r="A72" t="s">
        <v>28</v>
      </c>
      <c r="B72">
        <v>0.15131825344752814</v>
      </c>
      <c r="C72">
        <v>0.427996392282819</v>
      </c>
      <c r="D72">
        <v>0.010929835469876414</v>
      </c>
      <c r="E72">
        <v>0.011961059158797643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3"/>
  <sheetViews>
    <sheetView workbookViewId="0" topLeftCell="A1">
      <selection activeCell="F13" sqref="F13"/>
    </sheetView>
  </sheetViews>
  <sheetFormatPr defaultColWidth="9.140625" defaultRowHeight="12.75"/>
  <sheetData>
    <row r="1" spans="2:6" ht="12.75">
      <c r="B1" s="10" t="s">
        <v>13</v>
      </c>
      <c r="C1" s="10" t="s">
        <v>14</v>
      </c>
      <c r="D1" s="10" t="s">
        <v>15</v>
      </c>
      <c r="E1" s="10" t="s">
        <v>16</v>
      </c>
      <c r="F1" s="10" t="s">
        <v>17</v>
      </c>
    </row>
    <row r="2" spans="2:6" ht="12.75">
      <c r="B2">
        <v>0</v>
      </c>
      <c r="C2">
        <v>0.125</v>
      </c>
      <c r="D2">
        <f>IF(C2="","",B2*C2)</f>
        <v>0</v>
      </c>
      <c r="E2">
        <f>IF(D2="","",B2-$D$13)</f>
        <v>-1.5</v>
      </c>
      <c r="F2">
        <f>IF(E2="","",C2*E2^2)</f>
        <v>0.28125</v>
      </c>
    </row>
    <row r="3" spans="2:6" ht="12.75">
      <c r="B3">
        <v>1</v>
      </c>
      <c r="C3">
        <v>0.375</v>
      </c>
      <c r="D3">
        <f aca="true" t="shared" si="0" ref="D3:D12">IF(C3="","",B3*C3)</f>
        <v>0.375</v>
      </c>
      <c r="E3">
        <f>IF(D3="","",B3-$D$13)</f>
        <v>-0.5</v>
      </c>
      <c r="F3">
        <f aca="true" t="shared" si="1" ref="F3:F11">IF(E3="","",C3*E3^2)</f>
        <v>0.09375</v>
      </c>
    </row>
    <row r="4" spans="2:6" ht="12.75">
      <c r="B4">
        <v>2</v>
      </c>
      <c r="C4">
        <v>0.375</v>
      </c>
      <c r="D4">
        <f t="shared" si="0"/>
        <v>0.75</v>
      </c>
      <c r="E4">
        <f>IF(D4="","",B4-$D$13)</f>
        <v>0.5</v>
      </c>
      <c r="F4">
        <f t="shared" si="1"/>
        <v>0.09375</v>
      </c>
    </row>
    <row r="5" spans="2:6" ht="12.75">
      <c r="B5">
        <v>3</v>
      </c>
      <c r="C5">
        <v>0.125</v>
      </c>
      <c r="D5">
        <f t="shared" si="0"/>
        <v>0.375</v>
      </c>
      <c r="E5">
        <f>IF(D5="","",B5-$D$13)</f>
        <v>1.5</v>
      </c>
      <c r="F5">
        <f t="shared" si="1"/>
        <v>0.28125</v>
      </c>
    </row>
    <row r="6" spans="4:6" ht="12.75">
      <c r="D6">
        <f t="shared" si="0"/>
      </c>
      <c r="E6">
        <f aca="true" t="shared" si="2" ref="E6:E12">IF(D6="","",B6-$D$13)</f>
      </c>
      <c r="F6">
        <f t="shared" si="1"/>
      </c>
    </row>
    <row r="7" spans="4:6" ht="12.75">
      <c r="D7">
        <f t="shared" si="0"/>
      </c>
      <c r="E7">
        <f t="shared" si="2"/>
      </c>
      <c r="F7">
        <f t="shared" si="1"/>
      </c>
    </row>
    <row r="8" spans="4:6" ht="12.75">
      <c r="D8">
        <f t="shared" si="0"/>
      </c>
      <c r="E8">
        <f t="shared" si="2"/>
      </c>
      <c r="F8">
        <f t="shared" si="1"/>
      </c>
    </row>
    <row r="9" spans="4:6" ht="12.75">
      <c r="D9">
        <f t="shared" si="0"/>
      </c>
      <c r="E9">
        <f t="shared" si="2"/>
      </c>
      <c r="F9">
        <f t="shared" si="1"/>
      </c>
    </row>
    <row r="10" spans="4:6" ht="12.75">
      <c r="D10">
        <f t="shared" si="0"/>
      </c>
      <c r="E10">
        <f t="shared" si="2"/>
      </c>
      <c r="F10">
        <f t="shared" si="1"/>
      </c>
    </row>
    <row r="11" spans="4:6" ht="12.75">
      <c r="D11">
        <f t="shared" si="0"/>
      </c>
      <c r="E11">
        <f t="shared" si="2"/>
      </c>
      <c r="F11">
        <f t="shared" si="1"/>
      </c>
    </row>
    <row r="12" spans="4:5" ht="12.75">
      <c r="D12">
        <f t="shared" si="0"/>
      </c>
      <c r="E12">
        <f t="shared" si="2"/>
      </c>
    </row>
    <row r="13" spans="3:6" ht="12.75">
      <c r="C13" t="s">
        <v>18</v>
      </c>
      <c r="D13">
        <f>SUM(D2:D6)</f>
        <v>1.5</v>
      </c>
      <c r="E13" t="s">
        <v>19</v>
      </c>
      <c r="F13">
        <f>SUM(F2:F6)</f>
        <v>0.75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J7" sqref="J7"/>
    </sheetView>
  </sheetViews>
  <sheetFormatPr defaultColWidth="9.140625" defaultRowHeight="12.75"/>
  <cols>
    <col min="1" max="1" width="12.140625" style="0" customWidth="1"/>
    <col min="2" max="2" width="9.8515625" style="0" customWidth="1"/>
  </cols>
  <sheetData>
    <row r="1" spans="2:10" ht="12.75">
      <c r="B1" t="s">
        <v>32</v>
      </c>
      <c r="C1" t="s">
        <v>33</v>
      </c>
      <c r="D1" t="s">
        <v>34</v>
      </c>
      <c r="G1" t="s">
        <v>54</v>
      </c>
      <c r="J1" t="s">
        <v>55</v>
      </c>
    </row>
    <row r="2" spans="2:10" ht="12.75">
      <c r="B2">
        <v>55</v>
      </c>
      <c r="C2">
        <v>66</v>
      </c>
      <c r="D2">
        <v>47</v>
      </c>
      <c r="F2">
        <v>55</v>
      </c>
      <c r="G2">
        <f>+(F2-$F$14)^2</f>
        <v>9</v>
      </c>
      <c r="I2" t="s">
        <v>32</v>
      </c>
      <c r="J2">
        <f>4*(B6-F14)^2</f>
        <v>16</v>
      </c>
    </row>
    <row r="3" spans="2:10" ht="12.75">
      <c r="B3">
        <v>54</v>
      </c>
      <c r="C3">
        <v>76</v>
      </c>
      <c r="D3">
        <v>51</v>
      </c>
      <c r="F3">
        <v>54</v>
      </c>
      <c r="G3">
        <f aca="true" t="shared" si="0" ref="G3:G13">+(F3-$F$14)^2</f>
        <v>16</v>
      </c>
      <c r="I3" t="s">
        <v>33</v>
      </c>
      <c r="J3">
        <f>4*(C6-F14)^2</f>
        <v>576</v>
      </c>
    </row>
    <row r="4" spans="2:10" ht="12.75">
      <c r="B4">
        <v>59</v>
      </c>
      <c r="C4">
        <v>67</v>
      </c>
      <c r="D4">
        <v>46</v>
      </c>
      <c r="F4">
        <v>59</v>
      </c>
      <c r="G4">
        <f t="shared" si="0"/>
        <v>1</v>
      </c>
      <c r="I4" t="s">
        <v>34</v>
      </c>
      <c r="J4">
        <f>4*(D6-F14)^2</f>
        <v>400</v>
      </c>
    </row>
    <row r="5" spans="2:7" ht="12.75">
      <c r="B5">
        <v>56</v>
      </c>
      <c r="C5">
        <v>71</v>
      </c>
      <c r="D5">
        <v>48</v>
      </c>
      <c r="F5">
        <v>56</v>
      </c>
      <c r="G5">
        <f t="shared" si="0"/>
        <v>4</v>
      </c>
    </row>
    <row r="6" spans="1:10" ht="15.75">
      <c r="A6" t="s">
        <v>36</v>
      </c>
      <c r="B6" s="17">
        <f>AVERAGE(B2:B5)</f>
        <v>56</v>
      </c>
      <c r="C6" s="17">
        <f>AVERAGE(C2:C5)</f>
        <v>70</v>
      </c>
      <c r="D6" s="17">
        <f>AVERAGE(D2:D5)</f>
        <v>48</v>
      </c>
      <c r="F6">
        <v>66</v>
      </c>
      <c r="G6">
        <f t="shared" si="0"/>
        <v>64</v>
      </c>
      <c r="I6" s="16" t="s">
        <v>55</v>
      </c>
      <c r="J6" s="16">
        <f>(SUM(J2:J4))</f>
        <v>992</v>
      </c>
    </row>
    <row r="7" spans="6:7" ht="12.75">
      <c r="F7">
        <v>76</v>
      </c>
      <c r="G7">
        <f t="shared" si="0"/>
        <v>324</v>
      </c>
    </row>
    <row r="8" spans="1:7" ht="12.75">
      <c r="A8" s="16" t="s">
        <v>37</v>
      </c>
      <c r="B8" s="16"/>
      <c r="C8" s="16">
        <f>AVERAGE(B2:D5)</f>
        <v>58</v>
      </c>
      <c r="F8">
        <v>67</v>
      </c>
      <c r="G8">
        <f t="shared" si="0"/>
        <v>81</v>
      </c>
    </row>
    <row r="9" spans="3:7" ht="12.75">
      <c r="C9" s="18"/>
      <c r="F9">
        <v>71</v>
      </c>
      <c r="G9">
        <f t="shared" si="0"/>
        <v>169</v>
      </c>
    </row>
    <row r="10" spans="6:7" ht="12.75">
      <c r="F10">
        <v>47</v>
      </c>
      <c r="G10">
        <f t="shared" si="0"/>
        <v>121</v>
      </c>
    </row>
    <row r="11" spans="6:7" ht="12.75">
      <c r="F11">
        <v>51</v>
      </c>
      <c r="G11">
        <f t="shared" si="0"/>
        <v>49</v>
      </c>
    </row>
    <row r="12" spans="6:7" ht="12.75">
      <c r="F12">
        <v>46</v>
      </c>
      <c r="G12">
        <f t="shared" si="0"/>
        <v>144</v>
      </c>
    </row>
    <row r="13" spans="6:7" ht="12.75">
      <c r="F13">
        <v>48</v>
      </c>
      <c r="G13">
        <f t="shared" si="0"/>
        <v>100</v>
      </c>
    </row>
    <row r="14" spans="4:8" ht="12.75">
      <c r="D14" t="s">
        <v>37</v>
      </c>
      <c r="F14" s="18">
        <f>AVERAGE(F2:F13)</f>
        <v>58</v>
      </c>
      <c r="G14" s="16">
        <f>SUM(G2:G13)</f>
        <v>1082</v>
      </c>
      <c r="H14" s="16" t="s">
        <v>35</v>
      </c>
    </row>
    <row r="18" spans="7:9" ht="15.75">
      <c r="G18" s="17" t="s">
        <v>56</v>
      </c>
      <c r="H18" s="17"/>
      <c r="I18" s="17">
        <f>+G14-J6</f>
        <v>90</v>
      </c>
    </row>
    <row r="22" spans="2:3" ht="12.75">
      <c r="B22" s="16" t="s">
        <v>57</v>
      </c>
      <c r="C22" s="16" t="s">
        <v>58</v>
      </c>
    </row>
    <row r="24" spans="2:3" ht="12.75">
      <c r="B24" s="16" t="s">
        <v>59</v>
      </c>
      <c r="C24" s="16" t="s">
        <v>61</v>
      </c>
    </row>
    <row r="25" spans="2:3" ht="12.75">
      <c r="B25" s="16" t="s">
        <v>60</v>
      </c>
      <c r="C25" s="16" t="s">
        <v>62</v>
      </c>
    </row>
    <row r="30" ht="12.75">
      <c r="A30" t="s">
        <v>38</v>
      </c>
    </row>
    <row r="32" ht="13.5" thickBot="1">
      <c r="A32" t="s">
        <v>39</v>
      </c>
    </row>
    <row r="33" spans="1:5" ht="12.75">
      <c r="A33" s="21" t="s">
        <v>40</v>
      </c>
      <c r="B33" s="21" t="s">
        <v>41</v>
      </c>
      <c r="C33" s="21" t="s">
        <v>42</v>
      </c>
      <c r="D33" s="21" t="s">
        <v>30</v>
      </c>
      <c r="E33" s="21" t="s">
        <v>2</v>
      </c>
    </row>
    <row r="34" spans="1:5" ht="12.75">
      <c r="A34" s="19" t="s">
        <v>32</v>
      </c>
      <c r="B34" s="19">
        <v>4</v>
      </c>
      <c r="C34" s="19">
        <v>224</v>
      </c>
      <c r="D34" s="19">
        <v>56</v>
      </c>
      <c r="E34" s="19">
        <v>4.666666666666667</v>
      </c>
    </row>
    <row r="35" spans="1:5" ht="12.75">
      <c r="A35" s="19" t="s">
        <v>33</v>
      </c>
      <c r="B35" s="19">
        <v>4</v>
      </c>
      <c r="C35" s="19">
        <v>280</v>
      </c>
      <c r="D35" s="19">
        <v>70</v>
      </c>
      <c r="E35" s="19">
        <v>20.666666666666668</v>
      </c>
    </row>
    <row r="36" spans="1:5" ht="13.5" thickBot="1">
      <c r="A36" s="20" t="s">
        <v>34</v>
      </c>
      <c r="B36" s="20">
        <v>4</v>
      </c>
      <c r="C36" s="20">
        <v>192</v>
      </c>
      <c r="D36" s="20">
        <v>48</v>
      </c>
      <c r="E36" s="20">
        <v>4.666666666666667</v>
      </c>
    </row>
    <row r="39" ht="13.5" thickBot="1">
      <c r="A39" t="s">
        <v>43</v>
      </c>
    </row>
    <row r="40" spans="1:7" ht="12.75">
      <c r="A40" s="21" t="s">
        <v>44</v>
      </c>
      <c r="B40" s="21" t="s">
        <v>45</v>
      </c>
      <c r="C40" s="21" t="s">
        <v>46</v>
      </c>
      <c r="D40" s="21" t="s">
        <v>47</v>
      </c>
      <c r="E40" s="21" t="s">
        <v>48</v>
      </c>
      <c r="F40" s="21" t="s">
        <v>49</v>
      </c>
      <c r="G40" s="21" t="s">
        <v>50</v>
      </c>
    </row>
    <row r="41" spans="1:7" ht="12.75">
      <c r="A41" s="19" t="s">
        <v>51</v>
      </c>
      <c r="B41" s="19">
        <v>992</v>
      </c>
      <c r="C41" s="19">
        <v>2</v>
      </c>
      <c r="D41" s="19">
        <v>496</v>
      </c>
      <c r="E41" s="19">
        <v>49.6</v>
      </c>
      <c r="F41" s="19">
        <v>1.380602384112359E-05</v>
      </c>
      <c r="G41" s="19">
        <v>4.256494729142561</v>
      </c>
    </row>
    <row r="42" spans="1:7" ht="12.75">
      <c r="A42" s="19" t="s">
        <v>52</v>
      </c>
      <c r="B42" s="19">
        <v>90</v>
      </c>
      <c r="C42" s="19">
        <v>9</v>
      </c>
      <c r="D42" s="19">
        <v>10</v>
      </c>
      <c r="E42" s="19"/>
      <c r="F42" s="19"/>
      <c r="G42" s="19"/>
    </row>
    <row r="43" spans="1:7" ht="12.75">
      <c r="A43" s="19"/>
      <c r="B43" s="19"/>
      <c r="C43" s="19"/>
      <c r="D43" s="19"/>
      <c r="E43" s="19"/>
      <c r="F43" s="19"/>
      <c r="G43" s="19"/>
    </row>
    <row r="44" spans="1:7" ht="13.5" thickBot="1">
      <c r="A44" s="20" t="s">
        <v>53</v>
      </c>
      <c r="B44" s="20">
        <v>1082</v>
      </c>
      <c r="C44" s="20">
        <v>11</v>
      </c>
      <c r="D44" s="20"/>
      <c r="E44" s="20"/>
      <c r="F44" s="20"/>
      <c r="G44" s="2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Longwood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Bennie Waller</dc:creator>
  <cp:keywords/>
  <dc:description/>
  <cp:lastModifiedBy>Benny Waller</cp:lastModifiedBy>
  <dcterms:created xsi:type="dcterms:W3CDTF">2004-09-16T15:07:53Z</dcterms:created>
  <dcterms:modified xsi:type="dcterms:W3CDTF">2007-06-05T16:39:18Z</dcterms:modified>
  <cp:category/>
  <cp:version/>
  <cp:contentType/>
  <cp:contentStatus/>
</cp:coreProperties>
</file>